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" windowWidth="9690" windowHeight="5250" activeTab="0"/>
  </bookViews>
  <sheets>
    <sheet name="BF por Estado e Região" sheetId="1" r:id="rId1"/>
    <sheet name="BSP por Estado e Região" sheetId="2" state="hidden" r:id="rId2"/>
    <sheet name="BF Comparação ABR-MAR" sheetId="3" state="hidden" r:id="rId3"/>
    <sheet name="BSP Comparação ABR-MAR" sheetId="4" state="hidden" r:id="rId4"/>
    <sheet name="BSP Comparação ABR-FEV" sheetId="5" state="hidden" r:id="rId5"/>
    <sheet name="BSP Comparação ABR-JAN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0_03" localSheetId="2">#REF!</definedName>
    <definedName name="_0_03" localSheetId="4">#REF!</definedName>
    <definedName name="_0_03" localSheetId="5">#REF!</definedName>
    <definedName name="_0_03" localSheetId="3">#REF!</definedName>
    <definedName name="_0_03" localSheetId="1">#REF!</definedName>
    <definedName name="_0_03">#REF!</definedName>
    <definedName name="_0_03_10">"$'CONTAS IGD'.$#REF!$#REF!:$#REF!$#REF!"</definedName>
    <definedName name="_0_03_6" localSheetId="2">#REF!</definedName>
    <definedName name="_0_03_6" localSheetId="4">#REF!</definedName>
    <definedName name="_0_03_6" localSheetId="5">#REF!</definedName>
    <definedName name="_0_03_6" localSheetId="3">#REF!</definedName>
    <definedName name="_0_03_6" localSheetId="1">#REF!</definedName>
    <definedName name="_0_03_6">#REF!</definedName>
    <definedName name="_1_10_03" localSheetId="2">#REF!</definedName>
    <definedName name="_1_10_03" localSheetId="4">#REF!</definedName>
    <definedName name="_1_10_03" localSheetId="5">#REF!</definedName>
    <definedName name="_1_10_03" localSheetId="3">#REF!</definedName>
    <definedName name="_1_10_03" localSheetId="1">#REF!</definedName>
    <definedName name="_1_10_03">#REF!</definedName>
    <definedName name="_4_10_03" localSheetId="2">#REF!</definedName>
    <definedName name="_4_10_03" localSheetId="4">#REF!</definedName>
    <definedName name="_4_10_03" localSheetId="5">#REF!</definedName>
    <definedName name="_4_10_03" localSheetId="3">#REF!</definedName>
    <definedName name="_4_10_03" localSheetId="1">#REF!</definedName>
    <definedName name="_4_10_03">#REF!</definedName>
    <definedName name="_xlfn.BAHTTEXT" hidden="1">#NAME?</definedName>
    <definedName name="Excel_BuiltIn__FilterDatabase_1" localSheetId="2">#REF!</definedName>
    <definedName name="Excel_BuiltIn__FilterDatabase_1" localSheetId="4">#REF!</definedName>
    <definedName name="Excel_BuiltIn__FilterDatabase_1" localSheetId="5">#REF!</definedName>
    <definedName name="Excel_BuiltIn__FilterDatabase_1" localSheetId="3">#REF!</definedName>
    <definedName name="Excel_BuiltIn__FilterDatabase_1" localSheetId="1">#REF!</definedName>
    <definedName name="Excel_BuiltIn__FilterDatabase_1">#REF!</definedName>
    <definedName name="Excel_BuiltIn__FilterDatabase_10" localSheetId="2">#REF!</definedName>
    <definedName name="Excel_BuiltIn__FilterDatabase_10" localSheetId="4">#REF!</definedName>
    <definedName name="Excel_BuiltIn__FilterDatabase_10" localSheetId="5">#REF!</definedName>
    <definedName name="Excel_BuiltIn__FilterDatabase_10" localSheetId="3">#REF!</definedName>
    <definedName name="Excel_BuiltIn__FilterDatabase_10" localSheetId="1">#REF!</definedName>
    <definedName name="Excel_BuiltIn__FilterDatabase_10">#REF!</definedName>
    <definedName name="Excel_BuiltIn__FilterDatabase_11" localSheetId="2">#REF!</definedName>
    <definedName name="Excel_BuiltIn__FilterDatabase_11" localSheetId="4">#REF!</definedName>
    <definedName name="Excel_BuiltIn__FilterDatabase_11" localSheetId="5">#REF!</definedName>
    <definedName name="Excel_BuiltIn__FilterDatabase_11" localSheetId="3">#REF!</definedName>
    <definedName name="Excel_BuiltIn__FilterDatabase_11" localSheetId="1">#REF!</definedName>
    <definedName name="Excel_BuiltIn__FilterDatabase_11">#REF!</definedName>
    <definedName name="Excel_BuiltIn__FilterDatabase_13" localSheetId="2">#REF!</definedName>
    <definedName name="Excel_BuiltIn__FilterDatabase_13" localSheetId="4">#REF!</definedName>
    <definedName name="Excel_BuiltIn__FilterDatabase_13" localSheetId="5">#REF!</definedName>
    <definedName name="Excel_BuiltIn__FilterDatabase_13" localSheetId="3">#REF!</definedName>
    <definedName name="Excel_BuiltIn__FilterDatabase_13" localSheetId="1">#REF!</definedName>
    <definedName name="Excel_BuiltIn__FilterDatabase_13">#REF!</definedName>
    <definedName name="Excel_BuiltIn__FilterDatabase_15" localSheetId="2">#REF!</definedName>
    <definedName name="Excel_BuiltIn__FilterDatabase_15" localSheetId="4">#REF!</definedName>
    <definedName name="Excel_BuiltIn__FilterDatabase_15" localSheetId="5">#REF!</definedName>
    <definedName name="Excel_BuiltIn__FilterDatabase_15" localSheetId="3">#REF!</definedName>
    <definedName name="Excel_BuiltIn__FilterDatabase_15" localSheetId="1">#REF!</definedName>
    <definedName name="Excel_BuiltIn__FilterDatabase_15">#REF!</definedName>
    <definedName name="Excel_BuiltIn__FilterDatabase_18" localSheetId="2">#REF!</definedName>
    <definedName name="Excel_BuiltIn__FilterDatabase_18" localSheetId="4">#REF!</definedName>
    <definedName name="Excel_BuiltIn__FilterDatabase_18" localSheetId="5">#REF!</definedName>
    <definedName name="Excel_BuiltIn__FilterDatabase_18" localSheetId="3">#REF!</definedName>
    <definedName name="Excel_BuiltIn__FilterDatabase_18" localSheetId="1">#REF!</definedName>
    <definedName name="Excel_BuiltIn__FilterDatabase_18">#REF!</definedName>
    <definedName name="Excel_BuiltIn__FilterDatabase_19" localSheetId="2">#REF!</definedName>
    <definedName name="Excel_BuiltIn__FilterDatabase_19" localSheetId="4">#REF!</definedName>
    <definedName name="Excel_BuiltIn__FilterDatabase_19" localSheetId="5">#REF!</definedName>
    <definedName name="Excel_BuiltIn__FilterDatabase_19" localSheetId="3">#REF!</definedName>
    <definedName name="Excel_BuiltIn__FilterDatabase_19" localSheetId="1">#REF!</definedName>
    <definedName name="Excel_BuiltIn__FilterDatabase_19">#REF!</definedName>
    <definedName name="Excel_BuiltIn__FilterDatabase_2" localSheetId="2">#REF!</definedName>
    <definedName name="Excel_BuiltIn__FilterDatabase_2" localSheetId="4">#REF!</definedName>
    <definedName name="Excel_BuiltIn__FilterDatabase_2" localSheetId="5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el_BuiltIn__FilterDatabase_23" localSheetId="2">#REF!</definedName>
    <definedName name="Excel_BuiltIn__FilterDatabase_23" localSheetId="4">#REF!</definedName>
    <definedName name="Excel_BuiltIn__FilterDatabase_23" localSheetId="5">#REF!</definedName>
    <definedName name="Excel_BuiltIn__FilterDatabase_23" localSheetId="3">#REF!</definedName>
    <definedName name="Excel_BuiltIn__FilterDatabase_23" localSheetId="1">#REF!</definedName>
    <definedName name="Excel_BuiltIn__FilterDatabase_23">#REF!</definedName>
    <definedName name="Excel_BuiltIn__FilterDatabase_27" localSheetId="2">'[3]Saldo Ne'!#REF!</definedName>
    <definedName name="Excel_BuiltIn__FilterDatabase_27" localSheetId="4">'[3]Saldo Ne'!#REF!</definedName>
    <definedName name="Excel_BuiltIn__FilterDatabase_27" localSheetId="5">'[3]Saldo Ne'!#REF!</definedName>
    <definedName name="Excel_BuiltIn__FilterDatabase_27" localSheetId="3">'[3]Saldo Ne'!#REF!</definedName>
    <definedName name="Excel_BuiltIn__FilterDatabase_27" localSheetId="1">'[3]Saldo Ne'!#REF!</definedName>
    <definedName name="Excel_BuiltIn__FilterDatabase_27">'[3]Saldo Ne'!#REF!</definedName>
    <definedName name="Excel_BuiltIn__FilterDatabase_3" localSheetId="2">#REF!</definedName>
    <definedName name="Excel_BuiltIn__FilterDatabase_3" localSheetId="4">#REF!</definedName>
    <definedName name="Excel_BuiltIn__FilterDatabase_3" localSheetId="5">#REF!</definedName>
    <definedName name="Excel_BuiltIn__FilterDatabase_3" localSheetId="3">#REF!</definedName>
    <definedName name="Excel_BuiltIn__FilterDatabase_3" localSheetId="1">#REF!</definedName>
    <definedName name="Excel_BuiltIn__FilterDatabase_3">#REF!</definedName>
    <definedName name="Excel_BuiltIn__FilterDatabase_39" localSheetId="2">#REF!</definedName>
    <definedName name="Excel_BuiltIn__FilterDatabase_39" localSheetId="4">#REF!</definedName>
    <definedName name="Excel_BuiltIn__FilterDatabase_39" localSheetId="5">#REF!</definedName>
    <definedName name="Excel_BuiltIn__FilterDatabase_39" localSheetId="3">#REF!</definedName>
    <definedName name="Excel_BuiltIn__FilterDatabase_39" localSheetId="1">#REF!</definedName>
    <definedName name="Excel_BuiltIn__FilterDatabase_39">#REF!</definedName>
    <definedName name="Excel_BuiltIn__FilterDatabase_4" localSheetId="2">#REF!</definedName>
    <definedName name="Excel_BuiltIn__FilterDatabase_4" localSheetId="4">#REF!</definedName>
    <definedName name="Excel_BuiltIn__FilterDatabase_4" localSheetId="5">#REF!</definedName>
    <definedName name="Excel_BuiltIn__FilterDatabase_4" localSheetId="3">#REF!</definedName>
    <definedName name="Excel_BuiltIn__FilterDatabase_4" localSheetId="1">#REF!</definedName>
    <definedName name="Excel_BuiltIn__FilterDatabase_4">#REF!</definedName>
    <definedName name="Excel_BuiltIn__FilterDatabase_40" localSheetId="2">#REF!</definedName>
    <definedName name="Excel_BuiltIn__FilterDatabase_40" localSheetId="4">#REF!</definedName>
    <definedName name="Excel_BuiltIn__FilterDatabase_40" localSheetId="5">#REF!</definedName>
    <definedName name="Excel_BuiltIn__FilterDatabase_40" localSheetId="3">#REF!</definedName>
    <definedName name="Excel_BuiltIn__FilterDatabase_40" localSheetId="1">#REF!</definedName>
    <definedName name="Excel_BuiltIn__FilterDatabase_40">#REF!</definedName>
    <definedName name="Excel_BuiltIn__FilterDatabase_6" localSheetId="2">#REF!</definedName>
    <definedName name="Excel_BuiltIn__FilterDatabase_6" localSheetId="4">#REF!</definedName>
    <definedName name="Excel_BuiltIn__FilterDatabase_6" localSheetId="5">#REF!</definedName>
    <definedName name="Excel_BuiltIn__FilterDatabase_6" localSheetId="3">#REF!</definedName>
    <definedName name="Excel_BuiltIn__FilterDatabase_6" localSheetId="1">#REF!</definedName>
    <definedName name="Excel_BuiltIn__FilterDatabase_6">#REF!</definedName>
    <definedName name="Excel_BuiltIn__FilterDatabase_6_1" localSheetId="2">#REF!</definedName>
    <definedName name="Excel_BuiltIn__FilterDatabase_6_1" localSheetId="4">#REF!</definedName>
    <definedName name="Excel_BuiltIn__FilterDatabase_6_1" localSheetId="5">#REF!</definedName>
    <definedName name="Excel_BuiltIn__FilterDatabase_6_1" localSheetId="3">#REF!</definedName>
    <definedName name="Excel_BuiltIn__FilterDatabase_6_1" localSheetId="1">#REF!</definedName>
    <definedName name="Excel_BuiltIn__FilterDatabase_6_1">#REF!</definedName>
    <definedName name="Excel_BuiltIn__FilterDatabase_8" localSheetId="2">#REF!</definedName>
    <definedName name="Excel_BuiltIn__FilterDatabase_8" localSheetId="4">#REF!</definedName>
    <definedName name="Excel_BuiltIn__FilterDatabase_8" localSheetId="5">#REF!</definedName>
    <definedName name="Excel_BuiltIn__FilterDatabase_8" localSheetId="3">#REF!</definedName>
    <definedName name="Excel_BuiltIn__FilterDatabase_8" localSheetId="1">#REF!</definedName>
    <definedName name="Excel_BuiltIn__FilterDatabase_8">#REF!</definedName>
    <definedName name="Excel_BuiltIn__FilterDatabase_9" localSheetId="2">#REF!</definedName>
    <definedName name="Excel_BuiltIn__FilterDatabase_9" localSheetId="4">#REF!</definedName>
    <definedName name="Excel_BuiltIn__FilterDatabase_9" localSheetId="5">#REF!</definedName>
    <definedName name="Excel_BuiltIn__FilterDatabase_9" localSheetId="3">#REF!</definedName>
    <definedName name="Excel_BuiltIn__FilterDatabase_9" localSheetId="1">#REF!</definedName>
    <definedName name="Excel_BuiltIn__FilterDatabase_9">#REF!</definedName>
    <definedName name="Excel_BuiltIn_Print_Titles_6" localSheetId="2">#REF!</definedName>
    <definedName name="Excel_BuiltIn_Print_Titles_6" localSheetId="4">#REF!</definedName>
    <definedName name="Excel_BuiltIn_Print_Titles_6" localSheetId="5">#REF!</definedName>
    <definedName name="Excel_BuiltIn_Print_Titles_6" localSheetId="3">#REF!</definedName>
    <definedName name="Excel_BuiltIn_Print_Titles_6" localSheetId="1">#REF!</definedName>
    <definedName name="Excel_BuiltIn_Print_Titles_6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</definedNames>
  <calcPr fullCalcOnLoad="1"/>
</workbook>
</file>

<file path=xl/sharedStrings.xml><?xml version="1.0" encoding="utf-8"?>
<sst xmlns="http://schemas.openxmlformats.org/spreadsheetml/2006/main" count="373" uniqueCount="87">
  <si>
    <t>MA</t>
  </si>
  <si>
    <t>MG</t>
  </si>
  <si>
    <t>PA</t>
  </si>
  <si>
    <t>PB</t>
  </si>
  <si>
    <t>PE</t>
  </si>
  <si>
    <t>RJ</t>
  </si>
  <si>
    <t>RN</t>
  </si>
  <si>
    <t>RO</t>
  </si>
  <si>
    <t>RR</t>
  </si>
  <si>
    <t>RS</t>
  </si>
  <si>
    <t>Famílias</t>
  </si>
  <si>
    <t>Distrito Federal</t>
  </si>
  <si>
    <t>Goiás</t>
  </si>
  <si>
    <t>Mato Grosso do Sul</t>
  </si>
  <si>
    <t>Mato Grosso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</si>
  <si>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</si>
  <si>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</si>
  <si>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</si>
  <si>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</si>
  <si>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</si>
  <si>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</si>
  <si>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</si>
  <si>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</si>
  <si>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</si>
  <si>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Acre</t>
  </si>
  <si>
    <t>Amazonas</t>
  </si>
  <si>
    <t>Amapá</t>
  </si>
  <si>
    <t>Pará</t>
  </si>
  <si>
    <t>Rondônia</t>
  </si>
  <si>
    <t>Roraima</t>
  </si>
  <si>
    <t>Tocantins</t>
  </si>
  <si>
    <t>Espírito Santo</t>
  </si>
  <si>
    <t>Minas Gerais</t>
  </si>
  <si>
    <t>Rio de Janeiro</t>
  </si>
  <si>
    <t>São Paulo</t>
  </si>
  <si>
    <t>Paraná</t>
  </si>
  <si>
    <t>Rio Grande do Sul</t>
  </si>
  <si>
    <t>Santa Catarina</t>
  </si>
  <si>
    <t>Estados</t>
  </si>
  <si>
    <t>Valor Médio (R$)</t>
  </si>
  <si>
    <t>Brasil</t>
  </si>
  <si>
    <t>Valor Total (R$)*</t>
  </si>
  <si>
    <t>Norte</t>
  </si>
  <si>
    <t>Nordeste</t>
  </si>
  <si>
    <t>Centro-Oeste</t>
  </si>
  <si>
    <t>Sudeste</t>
  </si>
  <si>
    <t>Sul</t>
  </si>
  <si>
    <t>*Inclui valores de pagamento do benefício do Brasil Carinhoso (Benefício para Superação da Extrema Pobreza-BSP)</t>
  </si>
  <si>
    <t>Valor Total (R$)</t>
  </si>
  <si>
    <t>AC</t>
  </si>
  <si>
    <t>AL</t>
  </si>
  <si>
    <t>AM</t>
  </si>
  <si>
    <t>AP</t>
  </si>
  <si>
    <t>BA</t>
  </si>
  <si>
    <t>SC</t>
  </si>
  <si>
    <t>CE</t>
  </si>
  <si>
    <t>DF</t>
  </si>
  <si>
    <t>ES</t>
  </si>
  <si>
    <t>GO</t>
  </si>
  <si>
    <t>SE</t>
  </si>
  <si>
    <t>SP</t>
  </si>
  <si>
    <t>TO</t>
  </si>
  <si>
    <t>Evolução (%)</t>
  </si>
  <si>
    <t>Pessoas</t>
  </si>
  <si>
    <t>Folha de Pagamento - Bolsa Família - Evolução entre Mar e Abr/2013</t>
  </si>
  <si>
    <t>ABRIL DE 2013</t>
  </si>
  <si>
    <t>MARÇO DE 2013</t>
  </si>
  <si>
    <t>JANEIRO DE 2013</t>
  </si>
  <si>
    <t>Evolução (Quant.)</t>
  </si>
  <si>
    <t>Valor (R$)</t>
  </si>
  <si>
    <t>Brasil Sem Miséria - Benefício complementar do Bolsa Família (BSP) - Evolução entre Jan e Abr/2013</t>
  </si>
  <si>
    <t>FEVEREIRO DE 2013</t>
  </si>
  <si>
    <t>Brasil Sem Miséria - Benefício complementar do Bolsa Família (BSP) - Evolução entre Fev e Abr/2013</t>
  </si>
  <si>
    <t>Brasil Sem Miséria - Benefício complementar do Bolsa Família (BSP) - Evolução entre Mar e Abr/2013</t>
  </si>
  <si>
    <t>*Valores de pagamento do Benefício para Superação da Extrema Pobreza (BSP)</t>
  </si>
  <si>
    <t>BSP - Benefício complementar do Bolsa Família - Setembro/2013*</t>
  </si>
  <si>
    <t>MS</t>
  </si>
  <si>
    <t>MT</t>
  </si>
  <si>
    <t>PI</t>
  </si>
  <si>
    <t>PR</t>
  </si>
  <si>
    <t>Antes do BVG</t>
  </si>
  <si>
    <t>Variação (%)</t>
  </si>
  <si>
    <t>Após o
BVG</t>
  </si>
  <si>
    <t>Antes do BVG*</t>
  </si>
  <si>
    <t>(*) BVG = Beneficiário Variável Gestante, implantado em 2011</t>
  </si>
  <si>
    <t>% Gestantes do Bolsa Família identificadas até a 12ª semana de gestação</t>
  </si>
  <si>
    <t>ref.: jan/2010 a dez/2013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</si>
</sst>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R$ &quot;#,##0.00_);[Red]\(&quot;R$ &quot;#,##0.00\)"/>
    <numFmt numFmtId="171" formatCode="_-* #,##0_-;\-* #,##0_-;_-* &quot;-&quot;??_-;_-@_-"/>
    <numFmt numFmtId="172" formatCode="0.0%"/>
    <numFmt numFmtId="173" formatCode="_-* #,##0.0_-;\-* #,##0.0_-;_-* &quot;-&quot;?_-;_-@_-"/>
    <numFmt numFmtId="174" formatCode="_(* #,##0.000_);_(* \(#,##0.000\);_(* &quot;-&quot;??_);_(@_)"/>
    <numFmt numFmtId="175" formatCode="_(* #,##0.00_);_(* \(#,##0.00\);_(* \-??_);_(@_)"/>
    <numFmt numFmtId="176" formatCode="_(* #,##0.0000_);_(* \(#,##0.0000\);_(* &quot;-&quot;??_);_(@_)"/>
    <numFmt numFmtId="177" formatCode="_(* #,##0.00000_);_(* \(#,##0.00000\);_(* &quot;-&quot;??_);_(@_)"/>
    <numFmt numFmtId="178" formatCode="_-* #,##0.0000_-;\-* #,##0.0000_-;_-* &quot;-&quot;??_-;_-@_-"/>
    <numFmt numFmtId="179" formatCode="_(&quot;$&quot;* #,##0.00_);_(&quot;$&quot;* \(#,##0.00\);_(&quot;$&quot;* &quot;-&quot;??_);_(@_)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0.0%;[Red]0.0%"/>
    <numFmt numFmtId="190" formatCode="0.0%;[Red]\-\ 0.0%"/>
    <numFmt numFmtId="191" formatCode="#,##0_ ;[Red]\-#,##0\ "/>
    <numFmt numFmtId="192" formatCode="#,##0.00_);[Red]\(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5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0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67" applyFont="1" applyAlignment="1">
      <alignment vertical="center"/>
      <protection/>
    </xf>
    <xf numFmtId="168" fontId="3" fillId="0" borderId="0" xfId="138" applyNumberFormat="1" applyFont="1" applyAlignment="1">
      <alignment vertical="center"/>
    </xf>
    <xf numFmtId="0" fontId="3" fillId="0" borderId="0" xfId="67" applyFont="1" applyBorder="1" applyAlignment="1">
      <alignment vertical="center"/>
      <protection/>
    </xf>
    <xf numFmtId="0" fontId="3" fillId="0" borderId="0" xfId="67" applyFont="1" applyAlignment="1">
      <alignment horizontal="left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 applyAlignment="1">
      <alignment vertical="center"/>
      <protection/>
    </xf>
    <xf numFmtId="169" fontId="3" fillId="0" borderId="10" xfId="138" applyNumberFormat="1" applyFont="1" applyFill="1" applyBorder="1" applyAlignment="1">
      <alignment vertical="center"/>
    </xf>
    <xf numFmtId="169" fontId="3" fillId="0" borderId="11" xfId="138" applyNumberFormat="1" applyFont="1" applyFill="1" applyBorder="1" applyAlignment="1">
      <alignment vertical="center"/>
    </xf>
    <xf numFmtId="167" fontId="3" fillId="0" borderId="11" xfId="138" applyNumberFormat="1" applyFont="1" applyFill="1" applyBorder="1" applyAlignment="1">
      <alignment vertical="center"/>
    </xf>
    <xf numFmtId="169" fontId="3" fillId="0" borderId="12" xfId="138" applyNumberFormat="1" applyFont="1" applyFill="1" applyBorder="1" applyAlignment="1">
      <alignment vertical="center"/>
    </xf>
    <xf numFmtId="167" fontId="3" fillId="0" borderId="12" xfId="138" applyNumberFormat="1" applyFont="1" applyFill="1" applyBorder="1" applyAlignment="1">
      <alignment vertical="center"/>
    </xf>
    <xf numFmtId="169" fontId="3" fillId="0" borderId="13" xfId="138" applyNumberFormat="1" applyFont="1" applyFill="1" applyBorder="1" applyAlignment="1">
      <alignment vertical="center"/>
    </xf>
    <xf numFmtId="169" fontId="3" fillId="0" borderId="14" xfId="138" applyNumberFormat="1" applyFont="1" applyFill="1" applyBorder="1" applyAlignment="1">
      <alignment vertical="center"/>
    </xf>
    <xf numFmtId="167" fontId="3" fillId="0" borderId="14" xfId="138" applyNumberFormat="1" applyFont="1" applyFill="1" applyBorder="1" applyAlignment="1">
      <alignment vertical="center"/>
    </xf>
    <xf numFmtId="169" fontId="3" fillId="0" borderId="15" xfId="138" applyNumberFormat="1" applyFont="1" applyFill="1" applyBorder="1" applyAlignment="1">
      <alignment vertical="center"/>
    </xf>
    <xf numFmtId="169" fontId="3" fillId="0" borderId="16" xfId="138" applyNumberFormat="1" applyFont="1" applyFill="1" applyBorder="1" applyAlignment="1">
      <alignment vertical="center"/>
    </xf>
    <xf numFmtId="167" fontId="3" fillId="0" borderId="15" xfId="138" applyNumberFormat="1" applyFont="1" applyFill="1" applyBorder="1" applyAlignment="1">
      <alignment vertical="center"/>
    </xf>
    <xf numFmtId="167" fontId="3" fillId="0" borderId="16" xfId="138" applyNumberFormat="1" applyFont="1" applyFill="1" applyBorder="1" applyAlignment="1">
      <alignment vertical="center"/>
    </xf>
    <xf numFmtId="169" fontId="3" fillId="0" borderId="17" xfId="138" applyNumberFormat="1" applyFont="1" applyFill="1" applyBorder="1" applyAlignment="1">
      <alignment vertical="center"/>
    </xf>
    <xf numFmtId="167" fontId="3" fillId="0" borderId="18" xfId="138" applyNumberFormat="1" applyFont="1" applyFill="1" applyBorder="1" applyAlignment="1">
      <alignment vertical="center"/>
    </xf>
    <xf numFmtId="169" fontId="7" fillId="0" borderId="19" xfId="138" applyNumberFormat="1" applyFont="1" applyFill="1" applyBorder="1" applyAlignment="1">
      <alignment vertical="center"/>
    </xf>
    <xf numFmtId="169" fontId="7" fillId="0" borderId="20" xfId="138" applyNumberFormat="1" applyFont="1" applyFill="1" applyBorder="1" applyAlignment="1">
      <alignment vertical="center"/>
    </xf>
    <xf numFmtId="167" fontId="7" fillId="0" borderId="21" xfId="138" applyNumberFormat="1" applyFont="1" applyFill="1" applyBorder="1" applyAlignment="1">
      <alignment vertical="center"/>
    </xf>
    <xf numFmtId="0" fontId="8" fillId="0" borderId="0" xfId="67" applyFont="1" applyAlignment="1">
      <alignment horizontal="left" vertical="center"/>
      <protection/>
    </xf>
    <xf numFmtId="0" fontId="7" fillId="0" borderId="0" xfId="67" applyFont="1" applyAlignment="1">
      <alignment horizontal="left" vertical="center"/>
      <protection/>
    </xf>
    <xf numFmtId="0" fontId="4" fillId="33" borderId="22" xfId="67" applyFont="1" applyFill="1" applyBorder="1" applyAlignment="1">
      <alignment horizontal="center" vertical="center" wrapText="1"/>
      <protection/>
    </xf>
    <xf numFmtId="168" fontId="4" fillId="33" borderId="23" xfId="138" applyNumberFormat="1" applyFont="1" applyFill="1" applyBorder="1" applyAlignment="1">
      <alignment horizontal="center" vertical="center" wrapText="1"/>
    </xf>
    <xf numFmtId="168" fontId="4" fillId="33" borderId="24" xfId="138" applyNumberFormat="1" applyFont="1" applyFill="1" applyBorder="1" applyAlignment="1">
      <alignment horizontal="center" vertical="center" wrapText="1"/>
    </xf>
    <xf numFmtId="0" fontId="0" fillId="0" borderId="25" xfId="67" applyFont="1" applyBorder="1" applyAlignment="1">
      <alignment horizontal="left" vertical="center"/>
      <protection/>
    </xf>
    <xf numFmtId="3" fontId="0" fillId="0" borderId="26" xfId="138" applyNumberFormat="1" applyFont="1" applyBorder="1" applyAlignment="1">
      <alignment horizontal="center" vertical="center"/>
    </xf>
    <xf numFmtId="167" fontId="0" fillId="0" borderId="26" xfId="138" applyNumberFormat="1" applyFont="1" applyBorder="1" applyAlignment="1">
      <alignment vertical="center"/>
    </xf>
    <xf numFmtId="167" fontId="0" fillId="0" borderId="27" xfId="257" applyNumberFormat="1" applyFont="1" applyBorder="1" applyAlignment="1">
      <alignment vertical="center"/>
    </xf>
    <xf numFmtId="0" fontId="0" fillId="0" borderId="28" xfId="67" applyFont="1" applyBorder="1" applyAlignment="1">
      <alignment horizontal="left" vertical="center"/>
      <protection/>
    </xf>
    <xf numFmtId="3" fontId="0" fillId="0" borderId="29" xfId="138" applyNumberFormat="1" applyFont="1" applyBorder="1" applyAlignment="1">
      <alignment horizontal="center" vertical="center"/>
    </xf>
    <xf numFmtId="167" fontId="0" fillId="0" borderId="29" xfId="138" applyNumberFormat="1" applyFont="1" applyBorder="1" applyAlignment="1">
      <alignment vertical="center"/>
    </xf>
    <xf numFmtId="167" fontId="0" fillId="0" borderId="30" xfId="257" applyNumberFormat="1" applyFont="1" applyBorder="1" applyAlignment="1">
      <alignment vertical="center"/>
    </xf>
    <xf numFmtId="0" fontId="0" fillId="0" borderId="31" xfId="67" applyFont="1" applyBorder="1" applyAlignment="1">
      <alignment horizontal="left" vertical="center"/>
      <protection/>
    </xf>
    <xf numFmtId="3" fontId="0" fillId="0" borderId="32" xfId="138" applyNumberFormat="1" applyFont="1" applyBorder="1" applyAlignment="1">
      <alignment horizontal="center" vertical="center"/>
    </xf>
    <xf numFmtId="167" fontId="0" fillId="0" borderId="32" xfId="138" applyNumberFormat="1" applyFont="1" applyBorder="1" applyAlignment="1">
      <alignment vertical="center"/>
    </xf>
    <xf numFmtId="167" fontId="0" fillId="0" borderId="33" xfId="257" applyNumberFormat="1" applyFont="1" applyBorder="1" applyAlignment="1">
      <alignment vertical="center"/>
    </xf>
    <xf numFmtId="0" fontId="4" fillId="33" borderId="22" xfId="67" applyFont="1" applyFill="1" applyBorder="1" applyAlignment="1">
      <alignment horizontal="center" vertical="center"/>
      <protection/>
    </xf>
    <xf numFmtId="3" fontId="4" fillId="33" borderId="23" xfId="138" applyNumberFormat="1" applyFont="1" applyFill="1" applyBorder="1" applyAlignment="1">
      <alignment horizontal="center" vertical="center"/>
    </xf>
    <xf numFmtId="167" fontId="4" fillId="33" borderId="23" xfId="138" applyNumberFormat="1" applyFont="1" applyFill="1" applyBorder="1" applyAlignment="1">
      <alignment vertical="center"/>
    </xf>
    <xf numFmtId="167" fontId="4" fillId="33" borderId="24" xfId="257" applyNumberFormat="1" applyFont="1" applyFill="1" applyBorder="1" applyAlignment="1">
      <alignment vertical="center"/>
    </xf>
    <xf numFmtId="168" fontId="0" fillId="0" borderId="0" xfId="138" applyNumberFormat="1" applyFont="1" applyAlignment="1">
      <alignment vertical="center"/>
    </xf>
    <xf numFmtId="0" fontId="4" fillId="34" borderId="31" xfId="67" applyFont="1" applyFill="1" applyBorder="1" applyAlignment="1">
      <alignment horizontal="center" vertical="center"/>
      <protection/>
    </xf>
    <xf numFmtId="3" fontId="4" fillId="34" borderId="32" xfId="138" applyNumberFormat="1" applyFont="1" applyFill="1" applyBorder="1" applyAlignment="1">
      <alignment horizontal="center" vertical="center"/>
    </xf>
    <xf numFmtId="167" fontId="4" fillId="34" borderId="32" xfId="138" applyNumberFormat="1" applyFont="1" applyFill="1" applyBorder="1" applyAlignment="1">
      <alignment vertical="center"/>
    </xf>
    <xf numFmtId="167" fontId="4" fillId="34" borderId="33" xfId="257" applyNumberFormat="1" applyFont="1" applyFill="1" applyBorder="1" applyAlignment="1">
      <alignment vertical="center"/>
    </xf>
    <xf numFmtId="0" fontId="4" fillId="0" borderId="34" xfId="67" applyFont="1" applyFill="1" applyBorder="1" applyAlignment="1">
      <alignment horizontal="center" vertical="center"/>
      <protection/>
    </xf>
    <xf numFmtId="3" fontId="4" fillId="0" borderId="34" xfId="138" applyNumberFormat="1" applyFont="1" applyFill="1" applyBorder="1" applyAlignment="1">
      <alignment horizontal="center" vertical="center"/>
    </xf>
    <xf numFmtId="167" fontId="4" fillId="0" borderId="34" xfId="138" applyNumberFormat="1" applyFont="1" applyFill="1" applyBorder="1" applyAlignment="1">
      <alignment vertical="center"/>
    </xf>
    <xf numFmtId="167" fontId="4" fillId="0" borderId="34" xfId="257" applyNumberFormat="1" applyFont="1" applyFill="1" applyBorder="1" applyAlignment="1">
      <alignment vertical="center"/>
    </xf>
    <xf numFmtId="0" fontId="4" fillId="34" borderId="35" xfId="67" applyFont="1" applyFill="1" applyBorder="1" applyAlignment="1">
      <alignment horizontal="center" vertical="center"/>
      <protection/>
    </xf>
    <xf numFmtId="3" fontId="4" fillId="34" borderId="36" xfId="138" applyNumberFormat="1" applyFont="1" applyFill="1" applyBorder="1" applyAlignment="1">
      <alignment horizontal="center" vertical="center"/>
    </xf>
    <xf numFmtId="167" fontId="4" fillId="34" borderId="36" xfId="138" applyNumberFormat="1" applyFont="1" applyFill="1" applyBorder="1" applyAlignment="1">
      <alignment vertical="center"/>
    </xf>
    <xf numFmtId="167" fontId="4" fillId="34" borderId="37" xfId="257" applyNumberFormat="1" applyFont="1" applyFill="1" applyBorder="1" applyAlignment="1">
      <alignment vertical="center"/>
    </xf>
    <xf numFmtId="0" fontId="9" fillId="0" borderId="0" xfId="67" applyFont="1" applyAlignment="1">
      <alignment vertical="center"/>
      <protection/>
    </xf>
    <xf numFmtId="0" fontId="9" fillId="0" borderId="0" xfId="67" applyFont="1" applyBorder="1" applyAlignment="1">
      <alignment vertical="center"/>
      <protection/>
    </xf>
    <xf numFmtId="0" fontId="10" fillId="0" borderId="0" xfId="67" applyFont="1" applyBorder="1" applyAlignment="1">
      <alignment vertical="center"/>
      <protection/>
    </xf>
    <xf numFmtId="168" fontId="4" fillId="0" borderId="38" xfId="138" applyNumberFormat="1" applyFont="1" applyFill="1" applyBorder="1" applyAlignment="1">
      <alignment horizontal="center" vertical="center" wrapText="1"/>
    </xf>
    <xf numFmtId="168" fontId="4" fillId="0" borderId="39" xfId="138" applyNumberFormat="1" applyFont="1" applyFill="1" applyBorder="1" applyAlignment="1">
      <alignment horizontal="center" vertical="center" wrapText="1"/>
    </xf>
    <xf numFmtId="167" fontId="0" fillId="0" borderId="27" xfId="261" applyNumberFormat="1" applyFont="1" applyBorder="1" applyAlignment="1">
      <alignment vertical="center"/>
    </xf>
    <xf numFmtId="167" fontId="0" fillId="0" borderId="30" xfId="261" applyNumberFormat="1" applyFont="1" applyBorder="1" applyAlignment="1">
      <alignment vertical="center"/>
    </xf>
    <xf numFmtId="167" fontId="4" fillId="34" borderId="37" xfId="261" applyNumberFormat="1" applyFont="1" applyFill="1" applyBorder="1" applyAlignment="1">
      <alignment vertical="center"/>
    </xf>
    <xf numFmtId="167" fontId="0" fillId="0" borderId="33" xfId="261" applyNumberFormat="1" applyFont="1" applyBorder="1" applyAlignment="1">
      <alignment vertical="center"/>
    </xf>
    <xf numFmtId="167" fontId="4" fillId="34" borderId="33" xfId="261" applyNumberFormat="1" applyFont="1" applyFill="1" applyBorder="1" applyAlignment="1">
      <alignment vertical="center"/>
    </xf>
    <xf numFmtId="190" fontId="0" fillId="0" borderId="26" xfId="107" applyNumberFormat="1" applyFont="1" applyBorder="1" applyAlignment="1">
      <alignment horizontal="center" vertical="center"/>
    </xf>
    <xf numFmtId="190" fontId="0" fillId="0" borderId="27" xfId="107" applyNumberFormat="1" applyFont="1" applyBorder="1" applyAlignment="1">
      <alignment horizontal="center" vertical="center"/>
    </xf>
    <xf numFmtId="190" fontId="0" fillId="0" borderId="29" xfId="107" applyNumberFormat="1" applyFont="1" applyBorder="1" applyAlignment="1">
      <alignment horizontal="center" vertical="center"/>
    </xf>
    <xf numFmtId="190" fontId="0" fillId="0" borderId="30" xfId="107" applyNumberFormat="1" applyFont="1" applyBorder="1" applyAlignment="1">
      <alignment horizontal="center" vertical="center"/>
    </xf>
    <xf numFmtId="190" fontId="4" fillId="34" borderId="36" xfId="107" applyNumberFormat="1" applyFont="1" applyFill="1" applyBorder="1" applyAlignment="1">
      <alignment horizontal="center" vertical="center"/>
    </xf>
    <xf numFmtId="190" fontId="4" fillId="34" borderId="37" xfId="107" applyNumberFormat="1" applyFont="1" applyFill="1" applyBorder="1" applyAlignment="1">
      <alignment horizontal="center" vertical="center"/>
    </xf>
    <xf numFmtId="190" fontId="0" fillId="0" borderId="32" xfId="107" applyNumberFormat="1" applyFont="1" applyBorder="1" applyAlignment="1">
      <alignment horizontal="center" vertical="center"/>
    </xf>
    <xf numFmtId="190" fontId="0" fillId="0" borderId="33" xfId="107" applyNumberFormat="1" applyFont="1" applyBorder="1" applyAlignment="1">
      <alignment horizontal="center" vertical="center"/>
    </xf>
    <xf numFmtId="190" fontId="4" fillId="34" borderId="32" xfId="107" applyNumberFormat="1" applyFont="1" applyFill="1" applyBorder="1" applyAlignment="1">
      <alignment horizontal="center" vertical="center"/>
    </xf>
    <xf numFmtId="190" fontId="4" fillId="34" borderId="33" xfId="107" applyNumberFormat="1" applyFont="1" applyFill="1" applyBorder="1" applyAlignment="1">
      <alignment horizontal="center" vertical="center"/>
    </xf>
    <xf numFmtId="190" fontId="4" fillId="0" borderId="34" xfId="107" applyNumberFormat="1" applyFont="1" applyFill="1" applyBorder="1" applyAlignment="1">
      <alignment horizontal="center" vertical="center"/>
    </xf>
    <xf numFmtId="190" fontId="4" fillId="33" borderId="23" xfId="107" applyNumberFormat="1" applyFont="1" applyFill="1" applyBorder="1" applyAlignment="1">
      <alignment horizontal="center" vertical="center"/>
    </xf>
    <xf numFmtId="190" fontId="4" fillId="33" borderId="24" xfId="107" applyNumberFormat="1" applyFont="1" applyFill="1" applyBorder="1" applyAlignment="1">
      <alignment horizontal="center" vertical="center"/>
    </xf>
    <xf numFmtId="0" fontId="11" fillId="0" borderId="0" xfId="67" applyFont="1" applyAlignment="1">
      <alignment vertical="center"/>
      <protection/>
    </xf>
    <xf numFmtId="0" fontId="11" fillId="0" borderId="0" xfId="67" applyFont="1" applyBorder="1" applyAlignment="1">
      <alignment vertical="center"/>
      <protection/>
    </xf>
    <xf numFmtId="167" fontId="0" fillId="0" borderId="26" xfId="257" applyFont="1" applyBorder="1" applyAlignment="1">
      <alignment horizontal="center" vertical="center"/>
    </xf>
    <xf numFmtId="168" fontId="4" fillId="0" borderId="40" xfId="138" applyNumberFormat="1" applyFont="1" applyFill="1" applyBorder="1" applyAlignment="1">
      <alignment horizontal="center" vertical="center" wrapText="1"/>
    </xf>
    <xf numFmtId="168" fontId="4" fillId="0" borderId="41" xfId="138" applyNumberFormat="1" applyFont="1" applyFill="1" applyBorder="1" applyAlignment="1">
      <alignment horizontal="center" vertical="center" wrapText="1"/>
    </xf>
    <xf numFmtId="168" fontId="4" fillId="0" borderId="42" xfId="138" applyNumberFormat="1" applyFont="1" applyFill="1" applyBorder="1" applyAlignment="1">
      <alignment horizontal="center" vertical="center" wrapText="1"/>
    </xf>
    <xf numFmtId="0" fontId="0" fillId="0" borderId="43" xfId="67" applyFont="1" applyBorder="1" applyAlignment="1">
      <alignment horizontal="left" vertical="center"/>
      <protection/>
    </xf>
    <xf numFmtId="3" fontId="0" fillId="0" borderId="44" xfId="138" applyNumberFormat="1" applyFont="1" applyBorder="1" applyAlignment="1">
      <alignment horizontal="center" vertical="center"/>
    </xf>
    <xf numFmtId="167" fontId="0" fillId="0" borderId="45" xfId="258" applyNumberFormat="1" applyFont="1" applyBorder="1" applyAlignment="1">
      <alignment vertical="center"/>
    </xf>
    <xf numFmtId="167" fontId="0" fillId="0" borderId="45" xfId="261" applyNumberFormat="1" applyFont="1" applyBorder="1" applyAlignment="1">
      <alignment vertical="center"/>
    </xf>
    <xf numFmtId="191" fontId="0" fillId="0" borderId="44" xfId="109" applyNumberFormat="1" applyFont="1" applyBorder="1" applyAlignment="1">
      <alignment horizontal="center" vertical="center"/>
    </xf>
    <xf numFmtId="191" fontId="0" fillId="0" borderId="26" xfId="109" applyNumberFormat="1" applyFont="1" applyBorder="1" applyAlignment="1">
      <alignment horizontal="center" vertical="center"/>
    </xf>
    <xf numFmtId="167" fontId="0" fillId="0" borderId="45" xfId="258" applyFont="1" applyBorder="1" applyAlignment="1">
      <alignment horizontal="center" vertical="center"/>
    </xf>
    <xf numFmtId="190" fontId="0" fillId="0" borderId="25" xfId="109" applyNumberFormat="1" applyFont="1" applyBorder="1" applyAlignment="1">
      <alignment horizontal="center" vertical="center"/>
    </xf>
    <xf numFmtId="190" fontId="0" fillId="0" borderId="26" xfId="109" applyNumberFormat="1" applyFont="1" applyBorder="1" applyAlignment="1">
      <alignment horizontal="center" vertical="center"/>
    </xf>
    <xf numFmtId="190" fontId="0" fillId="0" borderId="27" xfId="109" applyNumberFormat="1" applyFont="1" applyBorder="1" applyAlignment="1">
      <alignment horizontal="center" vertical="center"/>
    </xf>
    <xf numFmtId="0" fontId="0" fillId="0" borderId="46" xfId="67" applyFont="1" applyBorder="1" applyAlignment="1">
      <alignment horizontal="left" vertical="center"/>
      <protection/>
    </xf>
    <xf numFmtId="3" fontId="0" fillId="0" borderId="47" xfId="138" applyNumberFormat="1" applyFont="1" applyBorder="1" applyAlignment="1">
      <alignment horizontal="center" vertical="center"/>
    </xf>
    <xf numFmtId="167" fontId="0" fillId="0" borderId="48" xfId="261" applyNumberFormat="1" applyFont="1" applyBorder="1" applyAlignment="1">
      <alignment vertical="center"/>
    </xf>
    <xf numFmtId="191" fontId="0" fillId="0" borderId="29" xfId="109" applyNumberFormat="1" applyFont="1" applyBorder="1" applyAlignment="1">
      <alignment horizontal="center" vertical="center"/>
    </xf>
    <xf numFmtId="167" fontId="0" fillId="0" borderId="48" xfId="258" applyFont="1" applyBorder="1" applyAlignment="1">
      <alignment horizontal="center" vertical="center"/>
    </xf>
    <xf numFmtId="190" fontId="0" fillId="0" borderId="28" xfId="109" applyNumberFormat="1" applyFont="1" applyBorder="1" applyAlignment="1">
      <alignment horizontal="center" vertical="center"/>
    </xf>
    <xf numFmtId="190" fontId="0" fillId="0" borderId="29" xfId="109" applyNumberFormat="1" applyFont="1" applyBorder="1" applyAlignment="1">
      <alignment horizontal="center" vertical="center"/>
    </xf>
    <xf numFmtId="190" fontId="0" fillId="0" borderId="30" xfId="109" applyNumberFormat="1" applyFont="1" applyBorder="1" applyAlignment="1">
      <alignment horizontal="center" vertical="center"/>
    </xf>
    <xf numFmtId="0" fontId="4" fillId="34" borderId="49" xfId="67" applyFont="1" applyFill="1" applyBorder="1" applyAlignment="1">
      <alignment horizontal="center" vertical="center"/>
      <protection/>
    </xf>
    <xf numFmtId="3" fontId="4" fillId="34" borderId="50" xfId="138" applyNumberFormat="1" applyFont="1" applyFill="1" applyBorder="1" applyAlignment="1">
      <alignment horizontal="center" vertical="center"/>
    </xf>
    <xf numFmtId="167" fontId="4" fillId="34" borderId="51" xfId="258" applyNumberFormat="1" applyFont="1" applyFill="1" applyBorder="1" applyAlignment="1">
      <alignment vertical="center"/>
    </xf>
    <xf numFmtId="167" fontId="4" fillId="34" borderId="51" xfId="261" applyNumberFormat="1" applyFont="1" applyFill="1" applyBorder="1" applyAlignment="1">
      <alignment vertical="center"/>
    </xf>
    <xf numFmtId="191" fontId="4" fillId="34" borderId="50" xfId="109" applyNumberFormat="1" applyFont="1" applyFill="1" applyBorder="1" applyAlignment="1">
      <alignment horizontal="center" vertical="center"/>
    </xf>
    <xf numFmtId="191" fontId="4" fillId="34" borderId="36" xfId="109" applyNumberFormat="1" applyFont="1" applyFill="1" applyBorder="1" applyAlignment="1">
      <alignment horizontal="center" vertical="center"/>
    </xf>
    <xf numFmtId="167" fontId="4" fillId="34" borderId="51" xfId="258" applyFont="1" applyFill="1" applyBorder="1" applyAlignment="1">
      <alignment horizontal="center" vertical="center"/>
    </xf>
    <xf numFmtId="190" fontId="4" fillId="34" borderId="35" xfId="109" applyNumberFormat="1" applyFont="1" applyFill="1" applyBorder="1" applyAlignment="1">
      <alignment horizontal="center" vertical="center"/>
    </xf>
    <xf numFmtId="190" fontId="4" fillId="34" borderId="36" xfId="109" applyNumberFormat="1" applyFont="1" applyFill="1" applyBorder="1" applyAlignment="1">
      <alignment horizontal="center" vertical="center"/>
    </xf>
    <xf numFmtId="190" fontId="4" fillId="34" borderId="37" xfId="109" applyNumberFormat="1" applyFont="1" applyFill="1" applyBorder="1" applyAlignment="1">
      <alignment horizontal="center" vertical="center"/>
    </xf>
    <xf numFmtId="191" fontId="0" fillId="0" borderId="47" xfId="109" applyNumberFormat="1" applyFont="1" applyBorder="1" applyAlignment="1">
      <alignment horizontal="center" vertical="center"/>
    </xf>
    <xf numFmtId="0" fontId="0" fillId="0" borderId="52" xfId="67" applyFont="1" applyBorder="1" applyAlignment="1">
      <alignment horizontal="left" vertical="center"/>
      <protection/>
    </xf>
    <xf numFmtId="3" fontId="0" fillId="0" borderId="53" xfId="138" applyNumberFormat="1" applyFont="1" applyBorder="1" applyAlignment="1">
      <alignment horizontal="center" vertical="center"/>
    </xf>
    <xf numFmtId="167" fontId="0" fillId="0" borderId="54" xfId="261" applyNumberFormat="1" applyFont="1" applyBorder="1" applyAlignment="1">
      <alignment vertical="center"/>
    </xf>
    <xf numFmtId="191" fontId="0" fillId="0" borderId="53" xfId="109" applyNumberFormat="1" applyFont="1" applyBorder="1" applyAlignment="1">
      <alignment horizontal="center" vertical="center"/>
    </xf>
    <xf numFmtId="191" fontId="0" fillId="0" borderId="32" xfId="109" applyNumberFormat="1" applyFont="1" applyBorder="1" applyAlignment="1">
      <alignment horizontal="center" vertical="center"/>
    </xf>
    <xf numFmtId="167" fontId="0" fillId="0" borderId="54" xfId="258" applyFont="1" applyBorder="1" applyAlignment="1">
      <alignment horizontal="center" vertical="center"/>
    </xf>
    <xf numFmtId="190" fontId="0" fillId="0" borderId="31" xfId="109" applyNumberFormat="1" applyFont="1" applyBorder="1" applyAlignment="1">
      <alignment horizontal="center" vertical="center"/>
    </xf>
    <xf numFmtId="190" fontId="0" fillId="0" borderId="32" xfId="109" applyNumberFormat="1" applyFont="1" applyBorder="1" applyAlignment="1">
      <alignment horizontal="center" vertical="center"/>
    </xf>
    <xf numFmtId="190" fontId="0" fillId="0" borderId="33" xfId="109" applyNumberFormat="1" applyFont="1" applyBorder="1" applyAlignment="1">
      <alignment horizontal="center" vertical="center"/>
    </xf>
    <xf numFmtId="0" fontId="4" fillId="34" borderId="52" xfId="67" applyFont="1" applyFill="1" applyBorder="1" applyAlignment="1">
      <alignment horizontal="center" vertical="center"/>
      <protection/>
    </xf>
    <xf numFmtId="3" fontId="4" fillId="34" borderId="53" xfId="138" applyNumberFormat="1" applyFont="1" applyFill="1" applyBorder="1" applyAlignment="1">
      <alignment horizontal="center" vertical="center"/>
    </xf>
    <xf numFmtId="167" fontId="4" fillId="34" borderId="54" xfId="261" applyNumberFormat="1" applyFont="1" applyFill="1" applyBorder="1" applyAlignment="1">
      <alignment vertical="center"/>
    </xf>
    <xf numFmtId="191" fontId="4" fillId="34" borderId="53" xfId="109" applyNumberFormat="1" applyFont="1" applyFill="1" applyBorder="1" applyAlignment="1">
      <alignment horizontal="center" vertical="center"/>
    </xf>
    <xf numFmtId="191" fontId="4" fillId="34" borderId="32" xfId="109" applyNumberFormat="1" applyFont="1" applyFill="1" applyBorder="1" applyAlignment="1">
      <alignment horizontal="center" vertical="center"/>
    </xf>
    <xf numFmtId="167" fontId="4" fillId="34" borderId="54" xfId="258" applyFont="1" applyFill="1" applyBorder="1" applyAlignment="1">
      <alignment horizontal="center" vertical="center"/>
    </xf>
    <xf numFmtId="190" fontId="4" fillId="34" borderId="31" xfId="109" applyNumberFormat="1" applyFont="1" applyFill="1" applyBorder="1" applyAlignment="1">
      <alignment horizontal="center" vertical="center"/>
    </xf>
    <xf numFmtId="190" fontId="4" fillId="34" borderId="32" xfId="109" applyNumberFormat="1" applyFont="1" applyFill="1" applyBorder="1" applyAlignment="1">
      <alignment horizontal="center" vertical="center"/>
    </xf>
    <xf numFmtId="190" fontId="4" fillId="34" borderId="33" xfId="109" applyNumberFormat="1" applyFont="1" applyFill="1" applyBorder="1" applyAlignment="1">
      <alignment horizontal="center" vertical="center"/>
    </xf>
    <xf numFmtId="167" fontId="4" fillId="0" borderId="34" xfId="258" applyNumberFormat="1" applyFont="1" applyFill="1" applyBorder="1" applyAlignment="1">
      <alignment vertical="center"/>
    </xf>
    <xf numFmtId="191" fontId="4" fillId="0" borderId="34" xfId="109" applyNumberFormat="1" applyFont="1" applyFill="1" applyBorder="1" applyAlignment="1">
      <alignment horizontal="center" vertical="center"/>
    </xf>
    <xf numFmtId="190" fontId="4" fillId="0" borderId="34" xfId="109" applyNumberFormat="1" applyFont="1" applyFill="1" applyBorder="1" applyAlignment="1">
      <alignment horizontal="center" vertical="center"/>
    </xf>
    <xf numFmtId="0" fontId="4" fillId="33" borderId="34" xfId="67" applyFont="1" applyFill="1" applyBorder="1" applyAlignment="1">
      <alignment horizontal="center" vertical="center"/>
      <protection/>
    </xf>
    <xf numFmtId="3" fontId="4" fillId="33" borderId="55" xfId="138" applyNumberFormat="1" applyFont="1" applyFill="1" applyBorder="1" applyAlignment="1">
      <alignment horizontal="center" vertical="center"/>
    </xf>
    <xf numFmtId="167" fontId="4" fillId="33" borderId="56" xfId="258" applyNumberFormat="1" applyFont="1" applyFill="1" applyBorder="1" applyAlignment="1">
      <alignment vertical="center"/>
    </xf>
    <xf numFmtId="191" fontId="4" fillId="33" borderId="55" xfId="109" applyNumberFormat="1" applyFont="1" applyFill="1" applyBorder="1" applyAlignment="1">
      <alignment horizontal="center" vertical="center"/>
    </xf>
    <xf numFmtId="191" fontId="4" fillId="33" borderId="23" xfId="109" applyNumberFormat="1" applyFont="1" applyFill="1" applyBorder="1" applyAlignment="1">
      <alignment horizontal="center" vertical="center"/>
    </xf>
    <xf numFmtId="167" fontId="4" fillId="33" borderId="56" xfId="258" applyFont="1" applyFill="1" applyBorder="1" applyAlignment="1">
      <alignment horizontal="center" vertical="center"/>
    </xf>
    <xf numFmtId="190" fontId="4" fillId="33" borderId="22" xfId="109" applyNumberFormat="1" applyFont="1" applyFill="1" applyBorder="1" applyAlignment="1">
      <alignment horizontal="center" vertical="center"/>
    </xf>
    <xf numFmtId="190" fontId="4" fillId="33" borderId="23" xfId="109" applyNumberFormat="1" applyFont="1" applyFill="1" applyBorder="1" applyAlignment="1">
      <alignment horizontal="center" vertical="center"/>
    </xf>
    <xf numFmtId="190" fontId="4" fillId="33" borderId="24" xfId="109" applyNumberFormat="1" applyFont="1" applyFill="1" applyBorder="1" applyAlignment="1">
      <alignment horizontal="center" vertical="center"/>
    </xf>
    <xf numFmtId="0" fontId="12" fillId="0" borderId="0" xfId="67" applyFont="1" applyAlignment="1">
      <alignment vertical="center"/>
      <protection/>
    </xf>
    <xf numFmtId="0" fontId="12" fillId="0" borderId="0" xfId="67" applyFont="1" applyBorder="1" applyAlignment="1">
      <alignment vertical="center"/>
      <protection/>
    </xf>
    <xf numFmtId="0" fontId="12" fillId="0" borderId="0" xfId="67" applyFont="1" applyAlignment="1">
      <alignment horizontal="left" vertical="center"/>
      <protection/>
    </xf>
    <xf numFmtId="191" fontId="0" fillId="0" borderId="44" xfId="111" applyNumberFormat="1" applyFont="1" applyBorder="1" applyAlignment="1">
      <alignment horizontal="center" vertical="center"/>
    </xf>
    <xf numFmtId="191" fontId="0" fillId="0" borderId="26" xfId="111" applyNumberFormat="1" applyFont="1" applyBorder="1" applyAlignment="1">
      <alignment horizontal="center" vertical="center"/>
    </xf>
    <xf numFmtId="167" fontId="0" fillId="0" borderId="45" xfId="261" applyFont="1" applyBorder="1" applyAlignment="1">
      <alignment horizontal="center" vertical="center"/>
    </xf>
    <xf numFmtId="190" fontId="0" fillId="0" borderId="25" xfId="111" applyNumberFormat="1" applyFont="1" applyBorder="1" applyAlignment="1">
      <alignment horizontal="center" vertical="center"/>
    </xf>
    <xf numFmtId="190" fontId="0" fillId="0" borderId="26" xfId="111" applyNumberFormat="1" applyFont="1" applyBorder="1" applyAlignment="1">
      <alignment horizontal="center" vertical="center"/>
    </xf>
    <xf numFmtId="190" fontId="0" fillId="0" borderId="27" xfId="111" applyNumberFormat="1" applyFont="1" applyBorder="1" applyAlignment="1">
      <alignment horizontal="center" vertical="center"/>
    </xf>
    <xf numFmtId="191" fontId="0" fillId="0" borderId="29" xfId="111" applyNumberFormat="1" applyFont="1" applyBorder="1" applyAlignment="1">
      <alignment horizontal="center" vertical="center"/>
    </xf>
    <xf numFmtId="167" fontId="0" fillId="0" borderId="48" xfId="261" applyFont="1" applyBorder="1" applyAlignment="1">
      <alignment horizontal="center" vertical="center"/>
    </xf>
    <xf numFmtId="190" fontId="0" fillId="0" borderId="28" xfId="111" applyNumberFormat="1" applyFont="1" applyBorder="1" applyAlignment="1">
      <alignment horizontal="center" vertical="center"/>
    </xf>
    <xf numFmtId="190" fontId="0" fillId="0" borderId="29" xfId="111" applyNumberFormat="1" applyFont="1" applyBorder="1" applyAlignment="1">
      <alignment horizontal="center" vertical="center"/>
    </xf>
    <xf numFmtId="190" fontId="0" fillId="0" borderId="30" xfId="111" applyNumberFormat="1" applyFont="1" applyBorder="1" applyAlignment="1">
      <alignment horizontal="center" vertical="center"/>
    </xf>
    <xf numFmtId="191" fontId="4" fillId="34" borderId="50" xfId="111" applyNumberFormat="1" applyFont="1" applyFill="1" applyBorder="1" applyAlignment="1">
      <alignment horizontal="center" vertical="center"/>
    </xf>
    <xf numFmtId="191" fontId="4" fillId="34" borderId="36" xfId="111" applyNumberFormat="1" applyFont="1" applyFill="1" applyBorder="1" applyAlignment="1">
      <alignment horizontal="center" vertical="center"/>
    </xf>
    <xf numFmtId="167" fontId="4" fillId="34" borderId="51" xfId="261" applyFont="1" applyFill="1" applyBorder="1" applyAlignment="1">
      <alignment horizontal="center" vertical="center"/>
    </xf>
    <xf numFmtId="190" fontId="4" fillId="34" borderId="35" xfId="111" applyNumberFormat="1" applyFont="1" applyFill="1" applyBorder="1" applyAlignment="1">
      <alignment horizontal="center" vertical="center"/>
    </xf>
    <xf numFmtId="190" fontId="4" fillId="34" borderId="36" xfId="111" applyNumberFormat="1" applyFont="1" applyFill="1" applyBorder="1" applyAlignment="1">
      <alignment horizontal="center" vertical="center"/>
    </xf>
    <xf numFmtId="190" fontId="4" fillId="34" borderId="37" xfId="111" applyNumberFormat="1" applyFont="1" applyFill="1" applyBorder="1" applyAlignment="1">
      <alignment horizontal="center" vertical="center"/>
    </xf>
    <xf numFmtId="191" fontId="0" fillId="0" borderId="47" xfId="111" applyNumberFormat="1" applyFont="1" applyBorder="1" applyAlignment="1">
      <alignment horizontal="center" vertical="center"/>
    </xf>
    <xf numFmtId="191" fontId="0" fillId="0" borderId="53" xfId="111" applyNumberFormat="1" applyFont="1" applyBorder="1" applyAlignment="1">
      <alignment horizontal="center" vertical="center"/>
    </xf>
    <xf numFmtId="191" fontId="0" fillId="0" borderId="32" xfId="111" applyNumberFormat="1" applyFont="1" applyBorder="1" applyAlignment="1">
      <alignment horizontal="center" vertical="center"/>
    </xf>
    <xf numFmtId="167" fontId="0" fillId="0" borderId="54" xfId="261" applyFont="1" applyBorder="1" applyAlignment="1">
      <alignment horizontal="center" vertical="center"/>
    </xf>
    <xf numFmtId="190" fontId="0" fillId="0" borderId="31" xfId="111" applyNumberFormat="1" applyFont="1" applyBorder="1" applyAlignment="1">
      <alignment horizontal="center" vertical="center"/>
    </xf>
    <xf numFmtId="190" fontId="0" fillId="0" borderId="32" xfId="111" applyNumberFormat="1" applyFont="1" applyBorder="1" applyAlignment="1">
      <alignment horizontal="center" vertical="center"/>
    </xf>
    <xf numFmtId="190" fontId="0" fillId="0" borderId="33" xfId="111" applyNumberFormat="1" applyFont="1" applyBorder="1" applyAlignment="1">
      <alignment horizontal="center" vertical="center"/>
    </xf>
    <xf numFmtId="191" fontId="4" fillId="34" borderId="53" xfId="111" applyNumberFormat="1" applyFont="1" applyFill="1" applyBorder="1" applyAlignment="1">
      <alignment horizontal="center" vertical="center"/>
    </xf>
    <xf numFmtId="191" fontId="4" fillId="34" borderId="32" xfId="111" applyNumberFormat="1" applyFont="1" applyFill="1" applyBorder="1" applyAlignment="1">
      <alignment horizontal="center" vertical="center"/>
    </xf>
    <xf numFmtId="167" fontId="4" fillId="34" borderId="54" xfId="261" applyFont="1" applyFill="1" applyBorder="1" applyAlignment="1">
      <alignment horizontal="center" vertical="center"/>
    </xf>
    <xf numFmtId="190" fontId="4" fillId="34" borderId="31" xfId="111" applyNumberFormat="1" applyFont="1" applyFill="1" applyBorder="1" applyAlignment="1">
      <alignment horizontal="center" vertical="center"/>
    </xf>
    <xf numFmtId="190" fontId="4" fillId="34" borderId="32" xfId="111" applyNumberFormat="1" applyFont="1" applyFill="1" applyBorder="1" applyAlignment="1">
      <alignment horizontal="center" vertical="center"/>
    </xf>
    <xf numFmtId="190" fontId="4" fillId="34" borderId="33" xfId="111" applyNumberFormat="1" applyFont="1" applyFill="1" applyBorder="1" applyAlignment="1">
      <alignment horizontal="center" vertical="center"/>
    </xf>
    <xf numFmtId="167" fontId="4" fillId="0" borderId="34" xfId="261" applyNumberFormat="1" applyFont="1" applyFill="1" applyBorder="1" applyAlignment="1">
      <alignment vertical="center"/>
    </xf>
    <xf numFmtId="191" fontId="4" fillId="0" borderId="34" xfId="111" applyNumberFormat="1" applyFont="1" applyFill="1" applyBorder="1" applyAlignment="1">
      <alignment horizontal="center" vertical="center"/>
    </xf>
    <xf numFmtId="190" fontId="4" fillId="0" borderId="34" xfId="111" applyNumberFormat="1" applyFont="1" applyFill="1" applyBorder="1" applyAlignment="1">
      <alignment horizontal="center" vertical="center"/>
    </xf>
    <xf numFmtId="167" fontId="4" fillId="33" borderId="56" xfId="261" applyNumberFormat="1" applyFont="1" applyFill="1" applyBorder="1" applyAlignment="1">
      <alignment vertical="center"/>
    </xf>
    <xf numFmtId="191" fontId="4" fillId="33" borderId="55" xfId="111" applyNumberFormat="1" applyFont="1" applyFill="1" applyBorder="1" applyAlignment="1">
      <alignment horizontal="center" vertical="center"/>
    </xf>
    <xf numFmtId="191" fontId="4" fillId="33" borderId="23" xfId="111" applyNumberFormat="1" applyFont="1" applyFill="1" applyBorder="1" applyAlignment="1">
      <alignment horizontal="center" vertical="center"/>
    </xf>
    <xf numFmtId="167" fontId="4" fillId="33" borderId="56" xfId="261" applyFont="1" applyFill="1" applyBorder="1" applyAlignment="1">
      <alignment horizontal="center" vertical="center"/>
    </xf>
    <xf numFmtId="190" fontId="4" fillId="33" borderId="22" xfId="111" applyNumberFormat="1" applyFont="1" applyFill="1" applyBorder="1" applyAlignment="1">
      <alignment horizontal="center" vertical="center"/>
    </xf>
    <xf numFmtId="190" fontId="4" fillId="33" borderId="23" xfId="111" applyNumberFormat="1" applyFont="1" applyFill="1" applyBorder="1" applyAlignment="1">
      <alignment horizontal="center" vertical="center"/>
    </xf>
    <xf numFmtId="190" fontId="4" fillId="33" borderId="24" xfId="111" applyNumberFormat="1" applyFont="1" applyFill="1" applyBorder="1" applyAlignment="1">
      <alignment horizontal="center" vertical="center"/>
    </xf>
    <xf numFmtId="192" fontId="0" fillId="0" borderId="45" xfId="261" applyNumberFormat="1" applyFont="1" applyBorder="1" applyAlignment="1">
      <alignment horizontal="right" vertical="center"/>
    </xf>
    <xf numFmtId="192" fontId="0" fillId="0" borderId="48" xfId="261" applyNumberFormat="1" applyFont="1" applyBorder="1" applyAlignment="1">
      <alignment horizontal="right" vertical="center"/>
    </xf>
    <xf numFmtId="192" fontId="4" fillId="34" borderId="51" xfId="261" applyNumberFormat="1" applyFont="1" applyFill="1" applyBorder="1" applyAlignment="1">
      <alignment horizontal="right" vertical="center"/>
    </xf>
    <xf numFmtId="192" fontId="0" fillId="0" borderId="54" xfId="261" applyNumberFormat="1" applyFont="1" applyBorder="1" applyAlignment="1">
      <alignment horizontal="right" vertical="center"/>
    </xf>
    <xf numFmtId="192" fontId="4" fillId="34" borderId="54" xfId="261" applyNumberFormat="1" applyFont="1" applyFill="1" applyBorder="1" applyAlignment="1">
      <alignment horizontal="right" vertical="center"/>
    </xf>
    <xf numFmtId="192" fontId="4" fillId="0" borderId="34" xfId="111" applyNumberFormat="1" applyFont="1" applyFill="1" applyBorder="1" applyAlignment="1">
      <alignment horizontal="right" vertical="center"/>
    </xf>
    <xf numFmtId="192" fontId="4" fillId="33" borderId="56" xfId="261" applyNumberFormat="1" applyFont="1" applyFill="1" applyBorder="1" applyAlignment="1">
      <alignment horizontal="right" vertical="center"/>
    </xf>
    <xf numFmtId="168" fontId="9" fillId="0" borderId="0" xfId="138" applyNumberFormat="1" applyFont="1" applyAlignment="1">
      <alignment vertical="center"/>
    </xf>
    <xf numFmtId="0" fontId="13" fillId="0" borderId="0" xfId="67" applyFont="1" applyAlignment="1">
      <alignment/>
      <protection/>
    </xf>
    <xf numFmtId="169" fontId="7" fillId="0" borderId="43" xfId="138" applyNumberFormat="1" applyFont="1" applyFill="1" applyBorder="1" applyAlignment="1">
      <alignment horizontal="center" vertical="center"/>
    </xf>
    <xf numFmtId="169" fontId="7" fillId="0" borderId="16" xfId="138" applyNumberFormat="1" applyFont="1" applyFill="1" applyBorder="1" applyAlignment="1">
      <alignment horizontal="center" vertical="center"/>
    </xf>
    <xf numFmtId="0" fontId="4" fillId="33" borderId="57" xfId="67" applyFont="1" applyFill="1" applyBorder="1" applyAlignment="1">
      <alignment horizontal="center" vertical="center" wrapText="1"/>
      <protection/>
    </xf>
    <xf numFmtId="0" fontId="4" fillId="33" borderId="42" xfId="67" applyFont="1" applyFill="1" applyBorder="1" applyAlignment="1">
      <alignment horizontal="center" vertical="center" wrapText="1"/>
      <protection/>
    </xf>
    <xf numFmtId="168" fontId="4" fillId="33" borderId="58" xfId="138" applyNumberFormat="1" applyFont="1" applyFill="1" applyBorder="1" applyAlignment="1">
      <alignment horizontal="center" vertical="center" wrapText="1"/>
    </xf>
    <xf numFmtId="168" fontId="4" fillId="33" borderId="59" xfId="138" applyNumberFormat="1" applyFont="1" applyFill="1" applyBorder="1" applyAlignment="1">
      <alignment horizontal="center" vertical="center" wrapText="1"/>
    </xf>
    <xf numFmtId="168" fontId="4" fillId="33" borderId="60" xfId="138" applyNumberFormat="1" applyFont="1" applyFill="1" applyBorder="1" applyAlignment="1">
      <alignment horizontal="center" vertical="center" wrapText="1"/>
    </xf>
    <xf numFmtId="168" fontId="4" fillId="33" borderId="61" xfId="138" applyNumberFormat="1" applyFont="1" applyFill="1" applyBorder="1" applyAlignment="1">
      <alignment horizontal="center" vertical="center" wrapText="1"/>
    </xf>
    <xf numFmtId="0" fontId="4" fillId="33" borderId="59" xfId="67" applyFont="1" applyFill="1" applyBorder="1" applyAlignment="1">
      <alignment horizontal="center" vertical="center" wrapText="1"/>
      <protection/>
    </xf>
    <xf numFmtId="0" fontId="4" fillId="33" borderId="62" xfId="67" applyFont="1" applyFill="1" applyBorder="1" applyAlignment="1">
      <alignment horizontal="center" vertical="center" wrapText="1"/>
      <protection/>
    </xf>
    <xf numFmtId="172" fontId="0" fillId="0" borderId="26" xfId="107" applyNumberFormat="1" applyFont="1" applyBorder="1" applyAlignment="1">
      <alignment horizontal="center" vertical="center"/>
    </xf>
    <xf numFmtId="172" fontId="0" fillId="0" borderId="29" xfId="107" applyNumberFormat="1" applyFont="1" applyBorder="1" applyAlignment="1">
      <alignment horizontal="center" vertical="center"/>
    </xf>
    <xf numFmtId="172" fontId="4" fillId="34" borderId="36" xfId="107" applyNumberFormat="1" applyFont="1" applyFill="1" applyBorder="1" applyAlignment="1">
      <alignment horizontal="center" vertical="center"/>
    </xf>
    <xf numFmtId="172" fontId="0" fillId="0" borderId="32" xfId="107" applyNumberFormat="1" applyFont="1" applyBorder="1" applyAlignment="1">
      <alignment horizontal="center" vertical="center"/>
    </xf>
    <xf numFmtId="172" fontId="0" fillId="0" borderId="27" xfId="107" applyNumberFormat="1" applyFont="1" applyBorder="1" applyAlignment="1">
      <alignment horizontal="center" vertical="center"/>
    </xf>
    <xf numFmtId="172" fontId="0" fillId="0" borderId="30" xfId="107" applyNumberFormat="1" applyFont="1" applyBorder="1" applyAlignment="1">
      <alignment horizontal="center" vertical="center"/>
    </xf>
    <xf numFmtId="172" fontId="4" fillId="34" borderId="37" xfId="107" applyNumberFormat="1" applyFont="1" applyFill="1" applyBorder="1" applyAlignment="1">
      <alignment horizontal="center" vertical="center"/>
    </xf>
    <xf numFmtId="172" fontId="0" fillId="0" borderId="33" xfId="107" applyNumberFormat="1" applyFont="1" applyBorder="1" applyAlignment="1">
      <alignment horizontal="center" vertical="center"/>
    </xf>
    <xf numFmtId="172" fontId="4" fillId="0" borderId="34" xfId="107" applyNumberFormat="1" applyFont="1" applyFill="1" applyBorder="1" applyAlignment="1">
      <alignment horizontal="center" vertical="center"/>
    </xf>
    <xf numFmtId="172" fontId="4" fillId="33" borderId="23" xfId="107" applyNumberFormat="1" applyFont="1" applyFill="1" applyBorder="1" applyAlignment="1">
      <alignment horizontal="center" vertical="center"/>
    </xf>
    <xf numFmtId="172" fontId="4" fillId="34" borderId="33" xfId="107" applyNumberFormat="1" applyFont="1" applyFill="1" applyBorder="1" applyAlignment="1">
      <alignment horizontal="center" vertical="center"/>
    </xf>
    <xf numFmtId="172" fontId="4" fillId="33" borderId="24" xfId="107" applyNumberFormat="1" applyFont="1" applyFill="1" applyBorder="1" applyAlignment="1">
      <alignment horizontal="center" vertical="center"/>
    </xf>
    <xf numFmtId="0" fontId="30" fillId="0" borderId="0" xfId="67" applyFont="1" applyAlignment="1">
      <alignment horizontal="left" vertical="center"/>
      <protection/>
    </xf>
    <xf numFmtId="0" fontId="7" fillId="0" borderId="0" xfId="67" applyFont="1" applyAlignment="1">
      <alignment/>
      <protection/>
    </xf>
  </cellXfs>
  <cellStyles count="2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Hyperlink 2" xfId="49"/>
    <cellStyle name="Incorreto" xfId="50"/>
    <cellStyle name="Currency" xfId="51"/>
    <cellStyle name="Currency [0]" xfId="52"/>
    <cellStyle name="Neutra" xfId="53"/>
    <cellStyle name="Normal 10" xfId="54"/>
    <cellStyle name="Normal 11" xfId="55"/>
    <cellStyle name="Normal 12" xfId="56"/>
    <cellStyle name="Normal 13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2" xfId="67"/>
    <cellStyle name="Normal 2 2 10" xfId="68"/>
    <cellStyle name="Normal 2 2 11" xfId="69"/>
    <cellStyle name="Normal 2 2 12" xfId="70"/>
    <cellStyle name="Normal 2 2 13" xfId="71"/>
    <cellStyle name="Normal 2 2 14" xfId="72"/>
    <cellStyle name="Normal 2 2 15" xfId="73"/>
    <cellStyle name="Normal 2 2 2" xfId="74"/>
    <cellStyle name="Normal 2 2 2 2" xfId="75"/>
    <cellStyle name="Normal 2 2 2 2 2" xfId="76"/>
    <cellStyle name="Normal 2 2 2 3" xfId="77"/>
    <cellStyle name="Normal 2 2 3" xfId="78"/>
    <cellStyle name="Normal 2 2 4" xfId="79"/>
    <cellStyle name="Normal 2 2 5" xfId="80"/>
    <cellStyle name="Normal 2 2 6" xfId="81"/>
    <cellStyle name="Normal 2 2 7" xfId="82"/>
    <cellStyle name="Normal 2 2 8" xfId="83"/>
    <cellStyle name="Normal 2 2 9" xfId="84"/>
    <cellStyle name="Normal 2 3" xfId="85"/>
    <cellStyle name="Normal 2 3 2" xfId="86"/>
    <cellStyle name="Normal 2 3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_Plan2" xfId="94"/>
    <cellStyle name="Normal 3" xfId="95"/>
    <cellStyle name="Normal 3 2" xfId="96"/>
    <cellStyle name="Normal 4" xfId="97"/>
    <cellStyle name="Normal 4 2" xfId="98"/>
    <cellStyle name="Normal 4_Plan2" xfId="99"/>
    <cellStyle name="Normal 5" xfId="100"/>
    <cellStyle name="Normal 5 2" xfId="101"/>
    <cellStyle name="Normal 6" xfId="102"/>
    <cellStyle name="Normal 7" xfId="103"/>
    <cellStyle name="Normal 8" xfId="104"/>
    <cellStyle name="Normal 9" xfId="105"/>
    <cellStyle name="Nota" xfId="106"/>
    <cellStyle name="Percent" xfId="107"/>
    <cellStyle name="Porcentagem 10" xfId="108"/>
    <cellStyle name="Porcentagem 11" xfId="109"/>
    <cellStyle name="Porcentagem 2" xfId="110"/>
    <cellStyle name="Porcentagem 2 2" xfId="111"/>
    <cellStyle name="Porcentagem 3" xfId="112"/>
    <cellStyle name="Porcentagem 3 2" xfId="113"/>
    <cellStyle name="Porcentagem 4" xfId="114"/>
    <cellStyle name="Porcentagem 5" xfId="115"/>
    <cellStyle name="Porcentagem 6" xfId="116"/>
    <cellStyle name="Porcentagem 7" xfId="117"/>
    <cellStyle name="Porcentagem 8" xfId="118"/>
    <cellStyle name="Porcentagem 9" xfId="119"/>
    <cellStyle name="Resultado do Assistente de Dados" xfId="120"/>
    <cellStyle name="Saída" xfId="121"/>
    <cellStyle name="Comma [0]" xfId="122"/>
    <cellStyle name="Separador de milhares 10" xfId="123"/>
    <cellStyle name="Separador de milhares 11" xfId="124"/>
    <cellStyle name="Separador de milhares 12" xfId="125"/>
    <cellStyle name="Separador de milhares 13" xfId="126"/>
    <cellStyle name="Separador de milhares 14" xfId="127"/>
    <cellStyle name="Separador de milhares 15" xfId="128"/>
    <cellStyle name="Separador de milhares 16" xfId="129"/>
    <cellStyle name="Separador de milhares 17" xfId="130"/>
    <cellStyle name="Separador de milhares 17 2" xfId="131"/>
    <cellStyle name="Separador de milhares 17 2 2" xfId="132"/>
    <cellStyle name="Separador de milhares 17 3" xfId="133"/>
    <cellStyle name="Separador de milhares 17 4" xfId="134"/>
    <cellStyle name="Separador de milhares 17 5" xfId="135"/>
    <cellStyle name="Separador de milhares 18" xfId="136"/>
    <cellStyle name="Separador de milhares 18 2" xfId="137"/>
    <cellStyle name="Separador de milhares 19" xfId="138"/>
    <cellStyle name="Separador de milhares 19 2" xfId="139"/>
    <cellStyle name="Separador de milhares 19 2 2" xfId="140"/>
    <cellStyle name="Separador de milhares 19 3" xfId="141"/>
    <cellStyle name="Separador de milhares 2" xfId="142"/>
    <cellStyle name="Separador de milhares 2 10" xfId="143"/>
    <cellStyle name="Separador de milhares 2 11" xfId="144"/>
    <cellStyle name="Separador de milhares 2 12" xfId="145"/>
    <cellStyle name="Separador de milhares 2 13" xfId="146"/>
    <cellStyle name="Separador de milhares 2 14" xfId="147"/>
    <cellStyle name="Separador de milhares 2 15" xfId="148"/>
    <cellStyle name="Separador de milhares 2 16" xfId="149"/>
    <cellStyle name="Separador de milhares 2 17" xfId="150"/>
    <cellStyle name="Separador de milhares 2 2" xfId="151"/>
    <cellStyle name="Separador de milhares 2 3" xfId="152"/>
    <cellStyle name="Separador de milhares 2 3 2" xfId="153"/>
    <cellStyle name="Separador de milhares 2 4" xfId="154"/>
    <cellStyle name="Separador de milhares 2 5" xfId="155"/>
    <cellStyle name="Separador de milhares 2 6" xfId="156"/>
    <cellStyle name="Separador de milhares 2 7" xfId="157"/>
    <cellStyle name="Separador de milhares 2 8" xfId="158"/>
    <cellStyle name="Separador de milhares 2 9" xfId="159"/>
    <cellStyle name="Separador de milhares 20" xfId="160"/>
    <cellStyle name="Separador de milhares 21" xfId="161"/>
    <cellStyle name="Separador de milhares 22" xfId="162"/>
    <cellStyle name="Separador de milhares 23" xfId="163"/>
    <cellStyle name="Separador de milhares 24" xfId="164"/>
    <cellStyle name="Separador de milhares 25" xfId="165"/>
    <cellStyle name="Separador de milhares 26" xfId="166"/>
    <cellStyle name="Separador de milhares 26 2" xfId="167"/>
    <cellStyle name="Separador de milhares 26 3" xfId="168"/>
    <cellStyle name="Separador de milhares 26 4" xfId="169"/>
    <cellStyle name="Separador de milhares 26 5" xfId="170"/>
    <cellStyle name="Separador de milhares 26 6" xfId="171"/>
    <cellStyle name="Separador de milhares 27" xfId="172"/>
    <cellStyle name="Separador de milhares 28" xfId="173"/>
    <cellStyle name="Separador de milhares 29" xfId="174"/>
    <cellStyle name="Separador de milhares 29 2" xfId="175"/>
    <cellStyle name="Separador de milhares 3" xfId="176"/>
    <cellStyle name="Separador de milhares 3 2" xfId="177"/>
    <cellStyle name="Separador de milhares 3 3" xfId="178"/>
    <cellStyle name="Separador de milhares 3 4" xfId="179"/>
    <cellStyle name="Separador de milhares 3 5" xfId="180"/>
    <cellStyle name="Separador de milhares 3 6" xfId="181"/>
    <cellStyle name="Separador de milhares 3 7" xfId="182"/>
    <cellStyle name="Separador de milhares 3 8" xfId="183"/>
    <cellStyle name="Separador de milhares 30" xfId="184"/>
    <cellStyle name="Separador de milhares 31" xfId="185"/>
    <cellStyle name="Separador de milhares 32" xfId="186"/>
    <cellStyle name="Separador de milhares 33" xfId="187"/>
    <cellStyle name="Separador de milhares 34" xfId="188"/>
    <cellStyle name="Separador de milhares 35" xfId="189"/>
    <cellStyle name="Separador de milhares 36" xfId="190"/>
    <cellStyle name="Separador de milhares 37" xfId="191"/>
    <cellStyle name="Separador de milhares 38" xfId="192"/>
    <cellStyle name="Separador de milhares 39" xfId="193"/>
    <cellStyle name="Separador de milhares 4" xfId="194"/>
    <cellStyle name="Separador de milhares 4 2" xfId="195"/>
    <cellStyle name="Separador de milhares 4 3" xfId="196"/>
    <cellStyle name="Separador de milhares 4 4" xfId="197"/>
    <cellStyle name="Separador de milhares 4 5" xfId="198"/>
    <cellStyle name="Separador de milhares 4 6" xfId="199"/>
    <cellStyle name="Separador de milhares 40" xfId="200"/>
    <cellStyle name="Separador de milhares 40 2" xfId="201"/>
    <cellStyle name="Separador de milhares 40 2 2" xfId="202"/>
    <cellStyle name="Separador de milhares 41" xfId="203"/>
    <cellStyle name="Separador de milhares 42" xfId="204"/>
    <cellStyle name="Separador de milhares 5" xfId="205"/>
    <cellStyle name="Separador de milhares 5 2" xfId="206"/>
    <cellStyle name="Separador de milhares 6" xfId="207"/>
    <cellStyle name="Separador de milhares 6 10" xfId="208"/>
    <cellStyle name="Separador de milhares 6 11" xfId="209"/>
    <cellStyle name="Separador de milhares 6 12" xfId="210"/>
    <cellStyle name="Separador de milhares 6 13" xfId="211"/>
    <cellStyle name="Separador de milhares 6 2" xfId="212"/>
    <cellStyle name="Separador de milhares 6 3" xfId="213"/>
    <cellStyle name="Separador de milhares 6 4" xfId="214"/>
    <cellStyle name="Separador de milhares 6 5" xfId="215"/>
    <cellStyle name="Separador de milhares 6 6" xfId="216"/>
    <cellStyle name="Separador de milhares 6 7" xfId="217"/>
    <cellStyle name="Separador de milhares 6 8" xfId="218"/>
    <cellStyle name="Separador de milhares 6 9" xfId="219"/>
    <cellStyle name="Separador de milhares 6_Plan2" xfId="220"/>
    <cellStyle name="Separador de milhares 7" xfId="221"/>
    <cellStyle name="Separador de milhares 7 10" xfId="222"/>
    <cellStyle name="Separador de milhares 7 11" xfId="223"/>
    <cellStyle name="Separador de milhares 7 12" xfId="224"/>
    <cellStyle name="Separador de milhares 7 13" xfId="225"/>
    <cellStyle name="Separador de milhares 7 14" xfId="226"/>
    <cellStyle name="Separador de milhares 7 15" xfId="227"/>
    <cellStyle name="Separador de milhares 7 16" xfId="228"/>
    <cellStyle name="Separador de milhares 7 17" xfId="229"/>
    <cellStyle name="Separador de milhares 7 18" xfId="230"/>
    <cellStyle name="Separador de milhares 7 19" xfId="231"/>
    <cellStyle name="Separador de milhares 7 2" xfId="232"/>
    <cellStyle name="Separador de milhares 7 20" xfId="233"/>
    <cellStyle name="Separador de milhares 7 21" xfId="234"/>
    <cellStyle name="Separador de milhares 7 21 2" xfId="235"/>
    <cellStyle name="Separador de milhares 7 22" xfId="236"/>
    <cellStyle name="Separador de milhares 7 23" xfId="237"/>
    <cellStyle name="Separador de milhares 7 3" xfId="238"/>
    <cellStyle name="Separador de milhares 7 4" xfId="239"/>
    <cellStyle name="Separador de milhares 7 5" xfId="240"/>
    <cellStyle name="Separador de milhares 7 6" xfId="241"/>
    <cellStyle name="Separador de milhares 7 7" xfId="242"/>
    <cellStyle name="Separador de milhares 7 8" xfId="243"/>
    <cellStyle name="Separador de milhares 7 9" xfId="244"/>
    <cellStyle name="Separador de milhares 8" xfId="245"/>
    <cellStyle name="Separador de milhares 9" xfId="246"/>
    <cellStyle name="Texto de Aviso" xfId="247"/>
    <cellStyle name="Texto Explicativo" xfId="248"/>
    <cellStyle name="Título" xfId="249"/>
    <cellStyle name="Título 1" xfId="250"/>
    <cellStyle name="Título 2" xfId="251"/>
    <cellStyle name="Título 3" xfId="252"/>
    <cellStyle name="Título 4" xfId="253"/>
    <cellStyle name="Título do Assistente de Dados" xfId="254"/>
    <cellStyle name="Total" xfId="255"/>
    <cellStyle name="Valor do Assistente de Dados" xfId="256"/>
    <cellStyle name="Comma" xfId="257"/>
    <cellStyle name="Vírgula 10" xfId="258"/>
    <cellStyle name="Vírgula 2" xfId="259"/>
    <cellStyle name="Vírgula 2 2" xfId="260"/>
    <cellStyle name="Vírgula 3" xfId="261"/>
    <cellStyle name="Vírgula 3 2" xfId="262"/>
    <cellStyle name="Vírgula 4" xfId="263"/>
    <cellStyle name="Vírgula 4 2" xfId="264"/>
    <cellStyle name="Vírgula 5" xfId="265"/>
    <cellStyle name="Vírgula 6" xfId="266"/>
    <cellStyle name="Vírgula 6 2" xfId="267"/>
    <cellStyle name="Vírgula 7" xfId="268"/>
    <cellStyle name="Vírgula 8" xfId="269"/>
    <cellStyle name="Vírgula 9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avio.andrade\Desktop\FINANCEIRO\2007\N&#195;O%20SACADOS_2007\N&#227;o%20sacados_fevereiro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vio.andrade\Desktop\IGD\2009\6%20JUNHO\SIAFI_L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onice.ferreira\Meus%20documentos\COORDENA&#199;&#195;O%20GERAL%20DE%20OR&#199;AMENTO%20E%20FINAN&#199;AS\Bolsa%20Familia\Gest&#227;o%20Municipal.Portaria%20360%20-%20atualizada%20em%2025.9.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io.leal\AppData\Local\Microsoft\Windows\Temporary%20Internet%20Files\Content.Outlook\OVPYUGSJ\TRANSF%20OK\Tabelas%20Excel\19032013%20-%20Tabela%20-%20Pagamento%20Bolsa%20Fam&#237;lia%20-%20MAR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io.leal\AppData\Local\Microsoft\Windows\Temporary%20Internet%20Files\Content.Outlook\OVPYUGSJ\diferencas%20no%20perc%20gest%20identificadas%20ate%2012%20sem%20por%20U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F"/>
      <sheetName val="BES"/>
      <sheetName val="BAL"/>
      <sheetName val="PCA"/>
      <sheetName val="Plan1"/>
      <sheetName val="GÁS"/>
      <sheetName val="Pgto liq."/>
      <sheetName val="DESPACHOS_fev"/>
      <sheetName val="QUADROIII"/>
      <sheetName val="não sa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PJ para IBGE"/>
      <sheetName val="pub habilitado"/>
      <sheetName val="RES. Est."/>
      <sheetName val="RES. Mun."/>
      <sheetName val="RES 1 e 4 Parc."/>
      <sheetName val="RES_5 e 8 Parc_"/>
      <sheetName val="RES_ 9ª Parc_"/>
      <sheetName val="RES_ PETI"/>
      <sheetName val="Ne Estados"/>
      <sheetName val="Port_ 360"/>
      <sheetName val="Port_ 232"/>
      <sheetName val="Pagamento dos Estados"/>
      <sheetName val="Pagto 20_"/>
      <sheetName val="Pagto 2ª Parc_"/>
      <sheetName val="Pagto 3ª Par_"/>
      <sheetName val="Pagto 4ª Parc_"/>
      <sheetName val="Pagto 5ª Parc_"/>
      <sheetName val="Pagto 6ª Parc_"/>
      <sheetName val="CPBF"/>
      <sheetName val="Pagto 7ª Parc_"/>
      <sheetName val="Pagto 8ª Parc_"/>
      <sheetName val="Pagto 9ª Parc_"/>
      <sheetName val="Saldo Ne"/>
      <sheetName val="Habilitação"/>
      <sheetName val="Cadastros validados a remunerar"/>
      <sheetName val="2ª Parc_"/>
      <sheetName val="3ª Parc_"/>
      <sheetName val="4ª Parc_"/>
      <sheetName val="5ª Parc_"/>
      <sheetName val="6ª Parc_"/>
      <sheetName val="7ª Parc_"/>
      <sheetName val="8ª Parc_"/>
      <sheetName val="9ª Parc_"/>
      <sheetName val="Erro nos Pgto"/>
      <sheetName val="Matriz _ município"/>
      <sheetName val="Controle _ FNAS"/>
      <sheetName val="1ª Parc_ Peti"/>
      <sheetName val="2ª Parc_ Peti"/>
      <sheetName val="Plan1"/>
      <sheetName val="Peti Habilitado"/>
      <sheetName val="Controle FNAS PETI"/>
      <sheetName val="Pagto 2ª Parc_ Peti"/>
      <sheetName val="Pagto 1ª Parc_  Pe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 por Estado e Região"/>
      <sheetName val="BSP por Estado e Região"/>
      <sheetName val="Bolsa Família por Município"/>
      <sheetName val="BSP Comparação MAR-FEV"/>
      <sheetName val="BSP Comparação MAR-J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CR36"/>
  <sheetViews>
    <sheetView showGridLines="0" tabSelected="1" zoomScale="115" zoomScaleNormal="115" zoomScaleSheetLayoutView="70" zoomScalePageLayoutView="0" workbookViewId="0" topLeftCell="A1">
      <selection activeCell="E3" sqref="E3"/>
    </sheetView>
  </sheetViews>
  <sheetFormatPr defaultColWidth="20.7109375" defaultRowHeight="33" customHeight="1"/>
  <cols>
    <col min="1" max="1" width="2.7109375" style="1" customWidth="1"/>
    <col min="2" max="2" width="20.28125" style="4" customWidth="1"/>
    <col min="3" max="5" width="12.7109375" style="2" customWidth="1"/>
    <col min="6" max="6" width="2.7109375" style="3" customWidth="1"/>
    <col min="7" max="7" width="20.28125" style="4" customWidth="1"/>
    <col min="8" max="10" width="12.7109375" style="2" customWidth="1"/>
    <col min="11" max="11" width="2.7109375" style="3" customWidth="1"/>
    <col min="12" max="96" width="20.7109375" style="3" customWidth="1"/>
    <col min="97" max="16384" width="20.7109375" style="1" customWidth="1"/>
  </cols>
  <sheetData>
    <row r="1" ht="12.75" customHeight="1"/>
    <row r="2" spans="2:7" ht="18">
      <c r="B2" s="197" t="s">
        <v>85</v>
      </c>
      <c r="G2" s="25"/>
    </row>
    <row r="3" spans="2:7" ht="16.5" thickBot="1">
      <c r="B3" s="221" t="s">
        <v>86</v>
      </c>
      <c r="G3" s="25"/>
    </row>
    <row r="4" spans="2:96" s="6" customFormat="1" ht="25.5" customHeight="1" thickBot="1" thickTop="1">
      <c r="B4" s="26" t="s">
        <v>38</v>
      </c>
      <c r="C4" s="27" t="s">
        <v>83</v>
      </c>
      <c r="D4" s="27" t="s">
        <v>82</v>
      </c>
      <c r="E4" s="28" t="s">
        <v>81</v>
      </c>
      <c r="F4" s="5"/>
      <c r="G4" s="26" t="s">
        <v>38</v>
      </c>
      <c r="H4" s="27" t="s">
        <v>80</v>
      </c>
      <c r="I4" s="27" t="s">
        <v>82</v>
      </c>
      <c r="J4" s="28" t="s">
        <v>81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</row>
    <row r="5" spans="1:96" s="6" customFormat="1" ht="16.5" thickTop="1">
      <c r="A5" s="81" t="s">
        <v>56</v>
      </c>
      <c r="B5" s="29" t="s">
        <v>11</v>
      </c>
      <c r="C5" s="208">
        <v>0.139</v>
      </c>
      <c r="D5" s="208">
        <v>0.2</v>
      </c>
      <c r="E5" s="212">
        <f>(D5-C5)/C5</f>
        <v>0.4388489208633093</v>
      </c>
      <c r="F5" s="82" t="s">
        <v>50</v>
      </c>
      <c r="G5" s="33" t="s">
        <v>15</v>
      </c>
      <c r="H5" s="209">
        <v>0.142</v>
      </c>
      <c r="I5" s="209">
        <v>0.224</v>
      </c>
      <c r="J5" s="213">
        <f>(I5-H5)/H5</f>
        <v>0.5774647887323945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10" ht="15">
      <c r="A6" s="81" t="s">
        <v>58</v>
      </c>
      <c r="B6" s="33" t="s">
        <v>12</v>
      </c>
      <c r="C6" s="209">
        <v>0.164</v>
      </c>
      <c r="D6" s="209">
        <v>0.253</v>
      </c>
      <c r="E6" s="213">
        <f aca="true" t="shared" si="0" ref="E6:E21">(D6-C6)/C6</f>
        <v>0.5426829268292682</v>
      </c>
      <c r="F6" s="82" t="s">
        <v>53</v>
      </c>
      <c r="G6" s="33" t="s">
        <v>16</v>
      </c>
      <c r="H6" s="209">
        <v>0.134</v>
      </c>
      <c r="I6" s="209">
        <v>0.223</v>
      </c>
      <c r="J6" s="213">
        <f aca="true" t="shared" si="1" ref="J6:J21">(I6-H6)/H6</f>
        <v>0.6641791044776119</v>
      </c>
    </row>
    <row r="7" spans="1:10" ht="15">
      <c r="A7" s="81" t="s">
        <v>77</v>
      </c>
      <c r="B7" s="33" t="s">
        <v>14</v>
      </c>
      <c r="C7" s="209">
        <v>0.176</v>
      </c>
      <c r="D7" s="209">
        <v>0.249</v>
      </c>
      <c r="E7" s="213">
        <f t="shared" si="0"/>
        <v>0.41477272727272735</v>
      </c>
      <c r="F7" s="82" t="s">
        <v>55</v>
      </c>
      <c r="G7" s="33" t="s">
        <v>17</v>
      </c>
      <c r="H7" s="209">
        <v>0.136</v>
      </c>
      <c r="I7" s="209">
        <v>0.24</v>
      </c>
      <c r="J7" s="213">
        <f t="shared" si="1"/>
        <v>0.764705882352941</v>
      </c>
    </row>
    <row r="8" spans="1:10" ht="15">
      <c r="A8" s="81" t="s">
        <v>76</v>
      </c>
      <c r="B8" s="33" t="s">
        <v>13</v>
      </c>
      <c r="C8" s="209">
        <v>0.097</v>
      </c>
      <c r="D8" s="209">
        <v>0.198</v>
      </c>
      <c r="E8" s="213">
        <f t="shared" si="0"/>
        <v>1.041237113402062</v>
      </c>
      <c r="F8" s="82" t="s">
        <v>0</v>
      </c>
      <c r="G8" s="33" t="s">
        <v>18</v>
      </c>
      <c r="H8" s="209">
        <v>0.143</v>
      </c>
      <c r="I8" s="209">
        <v>0.22</v>
      </c>
      <c r="J8" s="213">
        <f t="shared" si="1"/>
        <v>0.5384615384615385</v>
      </c>
    </row>
    <row r="9" spans="1:10" ht="15.75" thickBot="1">
      <c r="A9" s="81"/>
      <c r="B9" s="54" t="s">
        <v>44</v>
      </c>
      <c r="C9" s="210">
        <v>0.151</v>
      </c>
      <c r="D9" s="210">
        <v>0.229</v>
      </c>
      <c r="E9" s="214">
        <f t="shared" si="0"/>
        <v>0.5165562913907286</v>
      </c>
      <c r="F9" s="82" t="s">
        <v>3</v>
      </c>
      <c r="G9" s="33" t="s">
        <v>19</v>
      </c>
      <c r="H9" s="209">
        <v>0.148</v>
      </c>
      <c r="I9" s="209">
        <v>0.233</v>
      </c>
      <c r="J9" s="213">
        <f t="shared" si="1"/>
        <v>0.5743243243243245</v>
      </c>
    </row>
    <row r="10" spans="1:10" ht="15.75" thickTop="1">
      <c r="A10" s="81" t="s">
        <v>49</v>
      </c>
      <c r="B10" s="29" t="s">
        <v>24</v>
      </c>
      <c r="C10" s="208">
        <v>0.118</v>
      </c>
      <c r="D10" s="208">
        <v>0.175</v>
      </c>
      <c r="E10" s="212">
        <f t="shared" si="0"/>
        <v>0.4830508474576271</v>
      </c>
      <c r="F10" s="82" t="s">
        <v>4</v>
      </c>
      <c r="G10" s="33" t="s">
        <v>20</v>
      </c>
      <c r="H10" s="209">
        <v>0.128</v>
      </c>
      <c r="I10" s="209">
        <v>0.228</v>
      </c>
      <c r="J10" s="213">
        <f t="shared" si="1"/>
        <v>0.78125</v>
      </c>
    </row>
    <row r="11" spans="1:10" ht="15">
      <c r="A11" s="81" t="s">
        <v>52</v>
      </c>
      <c r="B11" s="33" t="s">
        <v>26</v>
      </c>
      <c r="C11" s="209">
        <v>0.178</v>
      </c>
      <c r="D11" s="209">
        <v>0.249</v>
      </c>
      <c r="E11" s="213">
        <f t="shared" si="0"/>
        <v>0.3988764044943821</v>
      </c>
      <c r="F11" s="82" t="s">
        <v>78</v>
      </c>
      <c r="G11" s="33" t="s">
        <v>21</v>
      </c>
      <c r="H11" s="209">
        <v>0.116</v>
      </c>
      <c r="I11" s="209">
        <v>0.214</v>
      </c>
      <c r="J11" s="213">
        <f t="shared" si="1"/>
        <v>0.8448275862068965</v>
      </c>
    </row>
    <row r="12" spans="1:10" ht="15">
      <c r="A12" s="81" t="s">
        <v>51</v>
      </c>
      <c r="B12" s="33" t="s">
        <v>25</v>
      </c>
      <c r="C12" s="209">
        <v>0.136</v>
      </c>
      <c r="D12" s="209">
        <v>0.226</v>
      </c>
      <c r="E12" s="213">
        <f t="shared" si="0"/>
        <v>0.6617647058823529</v>
      </c>
      <c r="F12" s="82" t="s">
        <v>6</v>
      </c>
      <c r="G12" s="33" t="s">
        <v>22</v>
      </c>
      <c r="H12" s="209">
        <v>0.15</v>
      </c>
      <c r="I12" s="209">
        <v>0.22</v>
      </c>
      <c r="J12" s="213">
        <f t="shared" si="1"/>
        <v>0.46666666666666673</v>
      </c>
    </row>
    <row r="13" spans="1:10" ht="15">
      <c r="A13" s="81" t="s">
        <v>2</v>
      </c>
      <c r="B13" s="33" t="s">
        <v>27</v>
      </c>
      <c r="C13" s="209">
        <v>0.14</v>
      </c>
      <c r="D13" s="209">
        <v>0.174</v>
      </c>
      <c r="E13" s="213">
        <f t="shared" si="0"/>
        <v>0.24285714285714266</v>
      </c>
      <c r="F13" s="82" t="s">
        <v>59</v>
      </c>
      <c r="G13" s="33" t="s">
        <v>23</v>
      </c>
      <c r="H13" s="209">
        <v>0.134</v>
      </c>
      <c r="I13" s="209">
        <v>0.231</v>
      </c>
      <c r="J13" s="213">
        <f t="shared" si="1"/>
        <v>0.7238805970149254</v>
      </c>
    </row>
    <row r="14" spans="1:10" ht="15.75" thickBot="1">
      <c r="A14" s="81" t="s">
        <v>7</v>
      </c>
      <c r="B14" s="33" t="s">
        <v>28</v>
      </c>
      <c r="C14" s="209">
        <v>0.153</v>
      </c>
      <c r="D14" s="209">
        <v>0.207</v>
      </c>
      <c r="E14" s="213">
        <f t="shared" si="0"/>
        <v>0.3529411764705882</v>
      </c>
      <c r="F14" s="82"/>
      <c r="G14" s="54" t="s">
        <v>43</v>
      </c>
      <c r="H14" s="210">
        <v>0.135</v>
      </c>
      <c r="I14" s="210">
        <v>0.226</v>
      </c>
      <c r="J14" s="214">
        <f t="shared" si="1"/>
        <v>0.674074074074074</v>
      </c>
    </row>
    <row r="15" spans="1:10" ht="15.75" thickTop="1">
      <c r="A15" s="81" t="s">
        <v>8</v>
      </c>
      <c r="B15" s="33" t="s">
        <v>29</v>
      </c>
      <c r="C15" s="209">
        <v>0.142</v>
      </c>
      <c r="D15" s="209">
        <v>0.253</v>
      </c>
      <c r="E15" s="213">
        <f t="shared" si="0"/>
        <v>0.7816901408450706</v>
      </c>
      <c r="F15" s="82" t="s">
        <v>57</v>
      </c>
      <c r="G15" s="29" t="s">
        <v>31</v>
      </c>
      <c r="H15" s="208">
        <v>0.164</v>
      </c>
      <c r="I15" s="208">
        <v>0.252</v>
      </c>
      <c r="J15" s="212">
        <f t="shared" si="1"/>
        <v>0.5365853658536585</v>
      </c>
    </row>
    <row r="16" spans="1:10" ht="15">
      <c r="A16" s="81" t="s">
        <v>61</v>
      </c>
      <c r="B16" s="33" t="s">
        <v>30</v>
      </c>
      <c r="C16" s="209">
        <v>0.134</v>
      </c>
      <c r="D16" s="209">
        <v>0.22</v>
      </c>
      <c r="E16" s="213">
        <f t="shared" si="0"/>
        <v>0.6417910447761194</v>
      </c>
      <c r="F16" s="82" t="s">
        <v>1</v>
      </c>
      <c r="G16" s="33" t="s">
        <v>32</v>
      </c>
      <c r="H16" s="209">
        <v>0.164</v>
      </c>
      <c r="I16" s="209">
        <v>0.241</v>
      </c>
      <c r="J16" s="213">
        <f t="shared" si="1"/>
        <v>0.4695121951219511</v>
      </c>
    </row>
    <row r="17" spans="1:10" ht="15.75" thickBot="1">
      <c r="A17" s="81"/>
      <c r="B17" s="54" t="s">
        <v>42</v>
      </c>
      <c r="C17" s="210">
        <v>0.14</v>
      </c>
      <c r="D17" s="210">
        <v>0.195</v>
      </c>
      <c r="E17" s="214">
        <f t="shared" si="0"/>
        <v>0.3928571428571428</v>
      </c>
      <c r="F17" s="82" t="s">
        <v>5</v>
      </c>
      <c r="G17" s="33" t="s">
        <v>33</v>
      </c>
      <c r="H17" s="209">
        <v>0.172</v>
      </c>
      <c r="I17" s="209">
        <v>0.255</v>
      </c>
      <c r="J17" s="213">
        <f t="shared" si="1"/>
        <v>0.48255813953488386</v>
      </c>
    </row>
    <row r="18" spans="1:10" ht="15.75" thickTop="1">
      <c r="A18" s="81" t="s">
        <v>79</v>
      </c>
      <c r="B18" s="29" t="s">
        <v>35</v>
      </c>
      <c r="C18" s="208">
        <v>0.168</v>
      </c>
      <c r="D18" s="208">
        <v>0.265</v>
      </c>
      <c r="E18" s="212">
        <f t="shared" si="0"/>
        <v>0.5773809523809523</v>
      </c>
      <c r="F18" s="82" t="s">
        <v>60</v>
      </c>
      <c r="G18" s="37" t="s">
        <v>34</v>
      </c>
      <c r="H18" s="211">
        <v>0.125</v>
      </c>
      <c r="I18" s="211">
        <v>0.234</v>
      </c>
      <c r="J18" s="215">
        <f t="shared" si="1"/>
        <v>0.8720000000000001</v>
      </c>
    </row>
    <row r="19" spans="1:10" ht="15.75" thickBot="1">
      <c r="A19" s="81" t="s">
        <v>9</v>
      </c>
      <c r="B19" s="33" t="s">
        <v>36</v>
      </c>
      <c r="C19" s="209">
        <v>0.172</v>
      </c>
      <c r="D19" s="209">
        <v>0.251</v>
      </c>
      <c r="E19" s="213">
        <f t="shared" si="0"/>
        <v>0.45930232558139544</v>
      </c>
      <c r="G19" s="46" t="s">
        <v>45</v>
      </c>
      <c r="H19" s="210">
        <v>0.147</v>
      </c>
      <c r="I19" s="210">
        <v>0.239</v>
      </c>
      <c r="J19" s="218">
        <f t="shared" si="1"/>
        <v>0.6258503401360545</v>
      </c>
    </row>
    <row r="20" spans="1:10" ht="16.5" thickBot="1" thickTop="1">
      <c r="A20" s="81" t="s">
        <v>54</v>
      </c>
      <c r="B20" s="37" t="s">
        <v>37</v>
      </c>
      <c r="C20" s="211">
        <v>0.195</v>
      </c>
      <c r="D20" s="211">
        <v>0.271</v>
      </c>
      <c r="E20" s="215">
        <f t="shared" si="0"/>
        <v>0.3897435897435898</v>
      </c>
      <c r="G20" s="50"/>
      <c r="H20" s="216"/>
      <c r="I20" s="216"/>
      <c r="J20" s="216"/>
    </row>
    <row r="21" spans="2:10" ht="16.5" thickBot="1" thickTop="1">
      <c r="B21" s="54" t="s">
        <v>46</v>
      </c>
      <c r="C21" s="210">
        <v>0.173</v>
      </c>
      <c r="D21" s="210">
        <v>0.258</v>
      </c>
      <c r="E21" s="214">
        <f t="shared" si="0"/>
        <v>0.49132947976878627</v>
      </c>
      <c r="G21" s="41" t="s">
        <v>40</v>
      </c>
      <c r="H21" s="217">
        <v>0.143</v>
      </c>
      <c r="I21" s="217">
        <v>0.229</v>
      </c>
      <c r="J21" s="219">
        <f t="shared" si="1"/>
        <v>0.6013986013986016</v>
      </c>
    </row>
    <row r="22" spans="2:10" ht="15.75" thickTop="1">
      <c r="B22" s="220" t="s">
        <v>84</v>
      </c>
      <c r="C22" s="45"/>
      <c r="D22" s="45"/>
      <c r="E22" s="45"/>
      <c r="G22" s="24"/>
      <c r="H22" s="45"/>
      <c r="I22" s="45"/>
      <c r="J22" s="45"/>
    </row>
    <row r="23" ht="15"/>
    <row r="24" ht="15"/>
    <row r="25" ht="15"/>
    <row r="26" ht="15"/>
    <row r="27" ht="15.75">
      <c r="F27" s="5"/>
    </row>
    <row r="28" ht="15"/>
    <row r="29" ht="15"/>
    <row r="30" ht="15">
      <c r="A30" s="3"/>
    </row>
    <row r="31" spans="1:6" ht="15.75">
      <c r="A31" s="3"/>
      <c r="F31" s="5"/>
    </row>
    <row r="32" ht="15"/>
    <row r="33" ht="15"/>
    <row r="34" ht="15"/>
    <row r="35" ht="15"/>
    <row r="36" ht="15.75">
      <c r="F36" s="5"/>
    </row>
  </sheetData>
  <sheetProtection/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W35"/>
  <sheetViews>
    <sheetView showGridLines="0" zoomScaleSheetLayoutView="70" zoomScalePageLayoutView="0" workbookViewId="0" topLeftCell="A1">
      <selection activeCell="A1" sqref="A1"/>
    </sheetView>
  </sheetViews>
  <sheetFormatPr defaultColWidth="20.7109375" defaultRowHeight="33" customHeight="1"/>
  <cols>
    <col min="1" max="1" width="2.7109375" style="1" customWidth="1"/>
    <col min="2" max="2" width="2.7109375" style="58" hidden="1" customWidth="1"/>
    <col min="3" max="3" width="20.28125" style="4" customWidth="1"/>
    <col min="4" max="4" width="11.28125" style="2" customWidth="1"/>
    <col min="5" max="5" width="16.57421875" style="2" customWidth="1"/>
    <col min="6" max="6" width="16.7109375" style="2" customWidth="1"/>
    <col min="7" max="9" width="8.00390625" style="3" hidden="1" customWidth="1"/>
    <col min="10" max="10" width="2.7109375" style="3" customWidth="1"/>
    <col min="11" max="11" width="2.7109375" style="59" hidden="1" customWidth="1"/>
    <col min="12" max="12" width="20.28125" style="4" customWidth="1"/>
    <col min="13" max="13" width="11.28125" style="2" customWidth="1"/>
    <col min="14" max="14" width="16.57421875" style="2" customWidth="1"/>
    <col min="15" max="15" width="16.7109375" style="2" customWidth="1"/>
    <col min="16" max="16" width="2.7109375" style="3" customWidth="1"/>
    <col min="17" max="101" width="20.7109375" style="3" customWidth="1"/>
    <col min="102" max="16384" width="20.7109375" style="1" customWidth="1"/>
  </cols>
  <sheetData>
    <row r="1" ht="12.75" customHeight="1"/>
    <row r="2" spans="3:12" ht="16.5" thickBot="1">
      <c r="C2" s="25" t="s">
        <v>75</v>
      </c>
      <c r="L2" s="25"/>
    </row>
    <row r="3" spans="2:101" s="6" customFormat="1" ht="25.5" customHeight="1" thickBot="1" thickTop="1">
      <c r="B3" s="58"/>
      <c r="C3" s="26" t="s">
        <v>38</v>
      </c>
      <c r="D3" s="27" t="s">
        <v>10</v>
      </c>
      <c r="E3" s="27" t="s">
        <v>48</v>
      </c>
      <c r="F3" s="28" t="s">
        <v>39</v>
      </c>
      <c r="G3" s="198"/>
      <c r="H3" s="198"/>
      <c r="I3" s="199"/>
      <c r="J3" s="5"/>
      <c r="K3" s="60"/>
      <c r="L3" s="26" t="s">
        <v>38</v>
      </c>
      <c r="M3" s="27" t="s">
        <v>10</v>
      </c>
      <c r="N3" s="27" t="s">
        <v>48</v>
      </c>
      <c r="O3" s="28" t="s">
        <v>39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2:101" s="6" customFormat="1" ht="16.5" thickTop="1">
      <c r="B4" s="58" t="s">
        <v>56</v>
      </c>
      <c r="C4" s="29" t="s">
        <v>11</v>
      </c>
      <c r="D4" s="30" t="e">
        <f>SUMIF(#REF!,'BSP por Estado e Região'!B4,#REF!)</f>
        <v>#REF!</v>
      </c>
      <c r="E4" s="31" t="e">
        <f>SUMIF(#REF!,'BSP por Estado e Região'!B4,#REF!)</f>
        <v>#REF!</v>
      </c>
      <c r="F4" s="32" t="e">
        <f>E4/D4</f>
        <v>#REF!</v>
      </c>
      <c r="G4" s="7"/>
      <c r="H4" s="8"/>
      <c r="I4" s="9"/>
      <c r="J4" s="3"/>
      <c r="K4" s="59" t="s">
        <v>50</v>
      </c>
      <c r="L4" s="33" t="s">
        <v>15</v>
      </c>
      <c r="M4" s="30" t="e">
        <f>SUMIF(#REF!,'BSP por Estado e Região'!K4,#REF!)</f>
        <v>#REF!</v>
      </c>
      <c r="N4" s="31" t="e">
        <f>SUMIF(#REF!,'BSP por Estado e Região'!K4,#REF!)</f>
        <v>#REF!</v>
      </c>
      <c r="O4" s="32" t="e">
        <f aca="true" t="shared" si="0" ref="O4:O12">N4/M4</f>
        <v>#REF!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2:15" ht="15">
      <c r="B5" s="58" t="s">
        <v>58</v>
      </c>
      <c r="C5" s="33" t="s">
        <v>12</v>
      </c>
      <c r="D5" s="30" t="e">
        <f>SUMIF(#REF!,'BSP por Estado e Região'!B5,#REF!)</f>
        <v>#REF!</v>
      </c>
      <c r="E5" s="31" t="e">
        <f>SUMIF(#REF!,'BSP por Estado e Região'!B5,#REF!)</f>
        <v>#REF!</v>
      </c>
      <c r="F5" s="36" t="e">
        <f>E5/D5</f>
        <v>#REF!</v>
      </c>
      <c r="G5" s="7"/>
      <c r="H5" s="10"/>
      <c r="I5" s="11"/>
      <c r="K5" s="59" t="s">
        <v>53</v>
      </c>
      <c r="L5" s="33" t="s">
        <v>16</v>
      </c>
      <c r="M5" s="30" t="e">
        <f>SUMIF(#REF!,'BSP por Estado e Região'!K5,#REF!)</f>
        <v>#REF!</v>
      </c>
      <c r="N5" s="31" t="e">
        <f>SUMIF(#REF!,'BSP por Estado e Região'!K5,#REF!)</f>
        <v>#REF!</v>
      </c>
      <c r="O5" s="32" t="e">
        <f t="shared" si="0"/>
        <v>#REF!</v>
      </c>
    </row>
    <row r="6" spans="2:15" ht="15">
      <c r="B6" s="58" t="s">
        <v>77</v>
      </c>
      <c r="C6" s="33" t="s">
        <v>14</v>
      </c>
      <c r="D6" s="30" t="e">
        <f>SUMIF(#REF!,'BSP por Estado e Região'!B6,#REF!)</f>
        <v>#REF!</v>
      </c>
      <c r="E6" s="31" t="e">
        <f>SUMIF(#REF!,'BSP por Estado e Região'!B6,#REF!)</f>
        <v>#REF!</v>
      </c>
      <c r="F6" s="36" t="e">
        <f>E6/D6</f>
        <v>#REF!</v>
      </c>
      <c r="G6" s="7"/>
      <c r="H6" s="10"/>
      <c r="I6" s="11"/>
      <c r="K6" s="59" t="s">
        <v>55</v>
      </c>
      <c r="L6" s="33" t="s">
        <v>17</v>
      </c>
      <c r="M6" s="30" t="e">
        <f>SUMIF(#REF!,'BSP por Estado e Região'!K6,#REF!)</f>
        <v>#REF!</v>
      </c>
      <c r="N6" s="31" t="e">
        <f>SUMIF(#REF!,'BSP por Estado e Região'!K6,#REF!)</f>
        <v>#REF!</v>
      </c>
      <c r="O6" s="32" t="e">
        <f t="shared" si="0"/>
        <v>#REF!</v>
      </c>
    </row>
    <row r="7" spans="2:15" ht="15.75" thickBot="1">
      <c r="B7" s="58" t="s">
        <v>76</v>
      </c>
      <c r="C7" s="33" t="s">
        <v>13</v>
      </c>
      <c r="D7" s="30" t="e">
        <f>SUMIF(#REF!,'BSP por Estado e Região'!B7,#REF!)</f>
        <v>#REF!</v>
      </c>
      <c r="E7" s="31" t="e">
        <f>SUMIF(#REF!,'BSP por Estado e Região'!B7,#REF!)</f>
        <v>#REF!</v>
      </c>
      <c r="F7" s="36" t="e">
        <f>E7/D7</f>
        <v>#REF!</v>
      </c>
      <c r="G7" s="12"/>
      <c r="H7" s="13"/>
      <c r="I7" s="14"/>
      <c r="K7" s="59" t="s">
        <v>0</v>
      </c>
      <c r="L7" s="33" t="s">
        <v>18</v>
      </c>
      <c r="M7" s="30" t="e">
        <f>SUMIF(#REF!,'BSP por Estado e Região'!K7,#REF!)</f>
        <v>#REF!</v>
      </c>
      <c r="N7" s="31" t="e">
        <f>SUMIF(#REF!,'BSP por Estado e Região'!K7,#REF!)</f>
        <v>#REF!</v>
      </c>
      <c r="O7" s="32" t="e">
        <f t="shared" si="0"/>
        <v>#REF!</v>
      </c>
    </row>
    <row r="8" spans="3:15" ht="16.5" thickBot="1">
      <c r="C8" s="54" t="s">
        <v>44</v>
      </c>
      <c r="D8" s="55" t="e">
        <f>SUM(D4:D7)</f>
        <v>#REF!</v>
      </c>
      <c r="E8" s="56" t="e">
        <f>SUM(E4:E7)</f>
        <v>#REF!</v>
      </c>
      <c r="F8" s="57" t="e">
        <f aca="true" t="shared" si="1" ref="F8:F20">E8/D8</f>
        <v>#REF!</v>
      </c>
      <c r="G8" s="15"/>
      <c r="H8" s="10"/>
      <c r="I8" s="11"/>
      <c r="J8" s="5"/>
      <c r="K8" s="59" t="s">
        <v>3</v>
      </c>
      <c r="L8" s="33" t="s">
        <v>19</v>
      </c>
      <c r="M8" s="30" t="e">
        <f>SUMIF(#REF!,'BSP por Estado e Região'!K8,#REF!)</f>
        <v>#REF!</v>
      </c>
      <c r="N8" s="31" t="e">
        <f>SUMIF(#REF!,'BSP por Estado e Região'!K8,#REF!)</f>
        <v>#REF!</v>
      </c>
      <c r="O8" s="32" t="e">
        <f t="shared" si="0"/>
        <v>#REF!</v>
      </c>
    </row>
    <row r="9" spans="2:15" ht="15.75" thickTop="1">
      <c r="B9" s="58" t="s">
        <v>49</v>
      </c>
      <c r="C9" s="29" t="s">
        <v>24</v>
      </c>
      <c r="D9" s="30" t="e">
        <f>SUMIF(#REF!,'BSP por Estado e Região'!B9,#REF!)</f>
        <v>#REF!</v>
      </c>
      <c r="E9" s="31" t="e">
        <f>SUMIF(#REF!,'BSP por Estado e Região'!B9,#REF!)</f>
        <v>#REF!</v>
      </c>
      <c r="F9" s="32" t="e">
        <f t="shared" si="1"/>
        <v>#REF!</v>
      </c>
      <c r="G9" s="7"/>
      <c r="H9" s="10"/>
      <c r="I9" s="11"/>
      <c r="K9" s="59" t="s">
        <v>4</v>
      </c>
      <c r="L9" s="33" t="s">
        <v>20</v>
      </c>
      <c r="M9" s="30" t="e">
        <f>SUMIF(#REF!,'BSP por Estado e Região'!K9,#REF!)</f>
        <v>#REF!</v>
      </c>
      <c r="N9" s="31" t="e">
        <f>SUMIF(#REF!,'BSP por Estado e Região'!K9,#REF!)</f>
        <v>#REF!</v>
      </c>
      <c r="O9" s="32" t="e">
        <f t="shared" si="0"/>
        <v>#REF!</v>
      </c>
    </row>
    <row r="10" spans="2:15" ht="15">
      <c r="B10" s="58" t="s">
        <v>52</v>
      </c>
      <c r="C10" s="33" t="s">
        <v>26</v>
      </c>
      <c r="D10" s="30" t="e">
        <f>SUMIF(#REF!,'BSP por Estado e Região'!B10,#REF!)</f>
        <v>#REF!</v>
      </c>
      <c r="E10" s="31" t="e">
        <f>SUMIF(#REF!,'BSP por Estado e Região'!B10,#REF!)</f>
        <v>#REF!</v>
      </c>
      <c r="F10" s="32" t="e">
        <f t="shared" si="1"/>
        <v>#REF!</v>
      </c>
      <c r="G10" s="7"/>
      <c r="H10" s="10"/>
      <c r="I10" s="11"/>
      <c r="K10" s="59" t="s">
        <v>78</v>
      </c>
      <c r="L10" s="33" t="s">
        <v>21</v>
      </c>
      <c r="M10" s="30" t="e">
        <f>SUMIF(#REF!,'BSP por Estado e Região'!K10,#REF!)</f>
        <v>#REF!</v>
      </c>
      <c r="N10" s="31" t="e">
        <f>SUMIF(#REF!,'BSP por Estado e Região'!K10,#REF!)</f>
        <v>#REF!</v>
      </c>
      <c r="O10" s="32" t="e">
        <f t="shared" si="0"/>
        <v>#REF!</v>
      </c>
    </row>
    <row r="11" spans="2:15" ht="15">
      <c r="B11" s="58" t="s">
        <v>51</v>
      </c>
      <c r="C11" s="33" t="s">
        <v>25</v>
      </c>
      <c r="D11" s="30" t="e">
        <f>SUMIF(#REF!,'BSP por Estado e Região'!B11,#REF!)</f>
        <v>#REF!</v>
      </c>
      <c r="E11" s="31" t="e">
        <f>SUMIF(#REF!,'BSP por Estado e Região'!B11,#REF!)</f>
        <v>#REF!</v>
      </c>
      <c r="F11" s="32" t="e">
        <f t="shared" si="1"/>
        <v>#REF!</v>
      </c>
      <c r="G11" s="7"/>
      <c r="H11" s="10"/>
      <c r="I11" s="11"/>
      <c r="K11" s="59" t="s">
        <v>6</v>
      </c>
      <c r="L11" s="33" t="s">
        <v>22</v>
      </c>
      <c r="M11" s="30" t="e">
        <f>SUMIF(#REF!,'BSP por Estado e Região'!K11,#REF!)</f>
        <v>#REF!</v>
      </c>
      <c r="N11" s="31" t="e">
        <f>SUMIF(#REF!,'BSP por Estado e Região'!K11,#REF!)</f>
        <v>#REF!</v>
      </c>
      <c r="O11" s="32" t="e">
        <f t="shared" si="0"/>
        <v>#REF!</v>
      </c>
    </row>
    <row r="12" spans="2:15" ht="15">
      <c r="B12" s="58" t="s">
        <v>2</v>
      </c>
      <c r="C12" s="33" t="s">
        <v>27</v>
      </c>
      <c r="D12" s="30" t="e">
        <f>SUMIF(#REF!,'BSP por Estado e Região'!B12,#REF!)</f>
        <v>#REF!</v>
      </c>
      <c r="E12" s="31" t="e">
        <f>SUMIF(#REF!,'BSP por Estado e Região'!B12,#REF!)</f>
        <v>#REF!</v>
      </c>
      <c r="F12" s="32" t="e">
        <f t="shared" si="1"/>
        <v>#REF!</v>
      </c>
      <c r="G12" s="7"/>
      <c r="H12" s="10"/>
      <c r="I12" s="11"/>
      <c r="K12" s="59" t="s">
        <v>59</v>
      </c>
      <c r="L12" s="33" t="s">
        <v>23</v>
      </c>
      <c r="M12" s="30" t="e">
        <f>SUMIF(#REF!,'BSP por Estado e Região'!K12,#REF!)</f>
        <v>#REF!</v>
      </c>
      <c r="N12" s="31" t="e">
        <f>SUMIF(#REF!,'BSP por Estado e Região'!K12,#REF!)</f>
        <v>#REF!</v>
      </c>
      <c r="O12" s="32" t="e">
        <f t="shared" si="0"/>
        <v>#REF!</v>
      </c>
    </row>
    <row r="13" spans="2:15" ht="15.75" thickBot="1">
      <c r="B13" s="58" t="s">
        <v>7</v>
      </c>
      <c r="C13" s="33" t="s">
        <v>28</v>
      </c>
      <c r="D13" s="30" t="e">
        <f>SUMIF(#REF!,'BSP por Estado e Região'!B13,#REF!)</f>
        <v>#REF!</v>
      </c>
      <c r="E13" s="31" t="e">
        <f>SUMIF(#REF!,'BSP por Estado e Região'!B13,#REF!)</f>
        <v>#REF!</v>
      </c>
      <c r="F13" s="32" t="e">
        <f t="shared" si="1"/>
        <v>#REF!</v>
      </c>
      <c r="G13" s="7"/>
      <c r="H13" s="10"/>
      <c r="I13" s="11"/>
      <c r="L13" s="54" t="s">
        <v>43</v>
      </c>
      <c r="M13" s="55" t="e">
        <f>SUM(M4:M12)</f>
        <v>#REF!</v>
      </c>
      <c r="N13" s="56" t="e">
        <f>SUM(N4:N12)</f>
        <v>#REF!</v>
      </c>
      <c r="O13" s="57" t="e">
        <f aca="true" t="shared" si="2" ref="O13:O18">N13/M13</f>
        <v>#REF!</v>
      </c>
    </row>
    <row r="14" spans="2:15" ht="15.75" thickTop="1">
      <c r="B14" s="58" t="s">
        <v>8</v>
      </c>
      <c r="C14" s="33" t="s">
        <v>29</v>
      </c>
      <c r="D14" s="30" t="e">
        <f>SUMIF(#REF!,'BSP por Estado e Região'!B14,#REF!)</f>
        <v>#REF!</v>
      </c>
      <c r="E14" s="31" t="e">
        <f>SUMIF(#REF!,'BSP por Estado e Região'!B14,#REF!)</f>
        <v>#REF!</v>
      </c>
      <c r="F14" s="32" t="e">
        <f t="shared" si="1"/>
        <v>#REF!</v>
      </c>
      <c r="G14" s="7"/>
      <c r="H14" s="10"/>
      <c r="I14" s="11"/>
      <c r="K14" s="59" t="s">
        <v>57</v>
      </c>
      <c r="L14" s="29" t="s">
        <v>31</v>
      </c>
      <c r="M14" s="30" t="e">
        <f>SUMIF(#REF!,'BSP por Estado e Região'!K14,#REF!)</f>
        <v>#REF!</v>
      </c>
      <c r="N14" s="31" t="e">
        <f>SUMIF(#REF!,'BSP por Estado e Região'!K14,#REF!)</f>
        <v>#REF!</v>
      </c>
      <c r="O14" s="32" t="e">
        <f t="shared" si="2"/>
        <v>#REF!</v>
      </c>
    </row>
    <row r="15" spans="2:15" ht="15.75" thickBot="1">
      <c r="B15" s="58" t="s">
        <v>61</v>
      </c>
      <c r="C15" s="33" t="s">
        <v>30</v>
      </c>
      <c r="D15" s="30" t="e">
        <f>SUMIF(#REF!,'BSP por Estado e Região'!B15,#REF!)</f>
        <v>#REF!</v>
      </c>
      <c r="E15" s="31" t="e">
        <f>SUMIF(#REF!,'BSP por Estado e Região'!B15,#REF!)</f>
        <v>#REF!</v>
      </c>
      <c r="F15" s="32" t="e">
        <f t="shared" si="1"/>
        <v>#REF!</v>
      </c>
      <c r="G15" s="7"/>
      <c r="H15" s="10"/>
      <c r="I15" s="11"/>
      <c r="K15" s="59" t="s">
        <v>1</v>
      </c>
      <c r="L15" s="33" t="s">
        <v>32</v>
      </c>
      <c r="M15" s="30" t="e">
        <f>SUMIF(#REF!,'BSP por Estado e Região'!K15,#REF!)</f>
        <v>#REF!</v>
      </c>
      <c r="N15" s="31" t="e">
        <f>SUMIF(#REF!,'BSP por Estado e Região'!K15,#REF!)</f>
        <v>#REF!</v>
      </c>
      <c r="O15" s="32" t="e">
        <f t="shared" si="2"/>
        <v>#REF!</v>
      </c>
    </row>
    <row r="16" spans="3:15" ht="16.5" thickBot="1">
      <c r="C16" s="54" t="s">
        <v>42</v>
      </c>
      <c r="D16" s="55" t="e">
        <f>SUM(D9:D15)</f>
        <v>#REF!</v>
      </c>
      <c r="E16" s="56" t="e">
        <f>SUM(E9:E15)</f>
        <v>#REF!</v>
      </c>
      <c r="F16" s="57" t="e">
        <f t="shared" si="1"/>
        <v>#REF!</v>
      </c>
      <c r="G16" s="15"/>
      <c r="H16" s="10"/>
      <c r="I16" s="11"/>
      <c r="J16" s="5"/>
      <c r="K16" s="59" t="s">
        <v>5</v>
      </c>
      <c r="L16" s="33" t="s">
        <v>33</v>
      </c>
      <c r="M16" s="30" t="e">
        <f>SUMIF(#REF!,'BSP por Estado e Região'!K16,#REF!)</f>
        <v>#REF!</v>
      </c>
      <c r="N16" s="31" t="e">
        <f>SUMIF(#REF!,'BSP por Estado e Região'!K16,#REF!)</f>
        <v>#REF!</v>
      </c>
      <c r="O16" s="32" t="e">
        <f t="shared" si="2"/>
        <v>#REF!</v>
      </c>
    </row>
    <row r="17" spans="2:15" ht="15.75" thickTop="1">
      <c r="B17" s="58" t="s">
        <v>79</v>
      </c>
      <c r="C17" s="29" t="s">
        <v>35</v>
      </c>
      <c r="D17" s="30" t="e">
        <f>SUMIF(#REF!,'BSP por Estado e Região'!B17,#REF!)</f>
        <v>#REF!</v>
      </c>
      <c r="E17" s="31" t="e">
        <f>SUMIF(#REF!,'BSP por Estado e Região'!B17,#REF!)</f>
        <v>#REF!</v>
      </c>
      <c r="F17" s="32" t="e">
        <f t="shared" si="1"/>
        <v>#REF!</v>
      </c>
      <c r="G17" s="12"/>
      <c r="H17" s="13"/>
      <c r="I17" s="14"/>
      <c r="K17" s="59" t="s">
        <v>60</v>
      </c>
      <c r="L17" s="37" t="s">
        <v>34</v>
      </c>
      <c r="M17" s="30" t="e">
        <f>SUMIF(#REF!,'BSP por Estado e Região'!K17,#REF!)</f>
        <v>#REF!</v>
      </c>
      <c r="N17" s="31" t="e">
        <f>SUMIF(#REF!,'BSP por Estado e Região'!K17,#REF!)</f>
        <v>#REF!</v>
      </c>
      <c r="O17" s="32" t="e">
        <f t="shared" si="2"/>
        <v>#REF!</v>
      </c>
    </row>
    <row r="18" spans="2:15" ht="15.75" thickBot="1">
      <c r="B18" s="58" t="s">
        <v>9</v>
      </c>
      <c r="C18" s="33" t="s">
        <v>36</v>
      </c>
      <c r="D18" s="30" t="e">
        <f>SUMIF(#REF!,'BSP por Estado e Região'!B18,#REF!)</f>
        <v>#REF!</v>
      </c>
      <c r="E18" s="31" t="e">
        <f>SUMIF(#REF!,'BSP por Estado e Região'!B18,#REF!)</f>
        <v>#REF!</v>
      </c>
      <c r="F18" s="32" t="e">
        <f t="shared" si="1"/>
        <v>#REF!</v>
      </c>
      <c r="G18" s="16"/>
      <c r="H18" s="10"/>
      <c r="I18" s="11"/>
      <c r="L18" s="46" t="s">
        <v>45</v>
      </c>
      <c r="M18" s="47" t="e">
        <f>SUM(M14:M17)</f>
        <v>#REF!</v>
      </c>
      <c r="N18" s="48" t="e">
        <f>SUM(N14:N17)</f>
        <v>#REF!</v>
      </c>
      <c r="O18" s="49" t="e">
        <f t="shared" si="2"/>
        <v>#REF!</v>
      </c>
    </row>
    <row r="19" spans="2:15" ht="16.5" thickBot="1" thickTop="1">
      <c r="B19" s="58" t="s">
        <v>54</v>
      </c>
      <c r="C19" s="37" t="s">
        <v>37</v>
      </c>
      <c r="D19" s="30" t="e">
        <f>SUMIF(#REF!,'BSP por Estado e Região'!B19,#REF!)</f>
        <v>#REF!</v>
      </c>
      <c r="E19" s="31" t="e">
        <f>SUMIF(#REF!,'BSP por Estado e Região'!B19,#REF!)</f>
        <v>#REF!</v>
      </c>
      <c r="F19" s="32" t="e">
        <f t="shared" si="1"/>
        <v>#REF!</v>
      </c>
      <c r="G19" s="7"/>
      <c r="H19" s="10"/>
      <c r="I19" s="11"/>
      <c r="L19" s="50"/>
      <c r="M19" s="51"/>
      <c r="N19" s="52"/>
      <c r="O19" s="53"/>
    </row>
    <row r="20" spans="3:15" ht="16.5" thickBot="1" thickTop="1">
      <c r="C20" s="54" t="s">
        <v>46</v>
      </c>
      <c r="D20" s="55" t="e">
        <f>SUM(D17:D19)</f>
        <v>#REF!</v>
      </c>
      <c r="E20" s="56" t="e">
        <f>SUM(E17:E19)</f>
        <v>#REF!</v>
      </c>
      <c r="F20" s="57" t="e">
        <f t="shared" si="1"/>
        <v>#REF!</v>
      </c>
      <c r="G20" s="7"/>
      <c r="H20" s="10"/>
      <c r="I20" s="11"/>
      <c r="L20" s="41" t="s">
        <v>40</v>
      </c>
      <c r="M20" s="42" t="e">
        <f>D8+D16+D20+M13+M18</f>
        <v>#REF!</v>
      </c>
      <c r="N20" s="43" t="e">
        <f>E8+E16+E20+N13+N18</f>
        <v>#REF!</v>
      </c>
      <c r="O20" s="44" t="e">
        <f>N20/M20</f>
        <v>#REF!</v>
      </c>
    </row>
    <row r="21" spans="3:15" ht="15.75" thickTop="1">
      <c r="C21" s="24" t="s">
        <v>74</v>
      </c>
      <c r="D21" s="45"/>
      <c r="E21" s="45"/>
      <c r="F21" s="45"/>
      <c r="G21" s="7"/>
      <c r="H21" s="10"/>
      <c r="I21" s="11"/>
      <c r="L21" s="24"/>
      <c r="M21" s="45"/>
      <c r="N21" s="45"/>
      <c r="O21" s="45"/>
    </row>
    <row r="22" spans="7:9" ht="15">
      <c r="G22" s="7"/>
      <c r="H22" s="10"/>
      <c r="I22" s="11"/>
    </row>
    <row r="23" spans="7:9" ht="15">
      <c r="G23" s="7"/>
      <c r="H23" s="10"/>
      <c r="I23" s="11"/>
    </row>
    <row r="24" spans="7:9" ht="15">
      <c r="G24" s="12"/>
      <c r="H24" s="13"/>
      <c r="I24" s="14"/>
    </row>
    <row r="25" spans="7:9" ht="15.75" thickBot="1">
      <c r="G25" s="16"/>
      <c r="H25" s="10"/>
      <c r="I25" s="11"/>
    </row>
    <row r="26" spans="7:11" ht="15.75">
      <c r="G26" s="15"/>
      <c r="H26" s="10"/>
      <c r="I26" s="11"/>
      <c r="J26" s="5"/>
      <c r="K26" s="60"/>
    </row>
    <row r="27" spans="7:9" ht="15">
      <c r="G27" s="7"/>
      <c r="H27" s="10"/>
      <c r="I27" s="11"/>
    </row>
    <row r="28" spans="7:9" ht="15">
      <c r="G28" s="7"/>
      <c r="H28" s="10"/>
      <c r="I28" s="11"/>
    </row>
    <row r="29" spans="2:15" s="3" customFormat="1" ht="15.75" thickBot="1">
      <c r="B29" s="59"/>
      <c r="C29" s="4"/>
      <c r="D29" s="2"/>
      <c r="E29" s="2"/>
      <c r="F29" s="2"/>
      <c r="G29" s="12"/>
      <c r="H29" s="13"/>
      <c r="I29" s="14"/>
      <c r="K29" s="59"/>
      <c r="L29" s="4"/>
      <c r="M29" s="2"/>
      <c r="N29" s="2"/>
      <c r="O29" s="2"/>
    </row>
    <row r="30" spans="2:15" s="3" customFormat="1" ht="16.5" thickBot="1">
      <c r="B30" s="59"/>
      <c r="C30" s="4"/>
      <c r="D30" s="2"/>
      <c r="E30" s="2"/>
      <c r="F30" s="2"/>
      <c r="G30" s="15"/>
      <c r="H30" s="10"/>
      <c r="I30" s="11"/>
      <c r="J30" s="5"/>
      <c r="K30" s="60"/>
      <c r="L30" s="4"/>
      <c r="M30" s="2"/>
      <c r="N30" s="2"/>
      <c r="O30" s="2"/>
    </row>
    <row r="31" spans="7:9" ht="15">
      <c r="G31" s="16"/>
      <c r="H31" s="10"/>
      <c r="I31" s="17"/>
    </row>
    <row r="32" spans="7:9" ht="15">
      <c r="G32" s="7"/>
      <c r="H32" s="8"/>
      <c r="I32" s="18"/>
    </row>
    <row r="33" spans="7:9" ht="15.75" thickBot="1">
      <c r="G33" s="12"/>
      <c r="H33" s="19"/>
      <c r="I33" s="20"/>
    </row>
    <row r="34" spans="7:9" ht="16.5" thickBot="1">
      <c r="G34" s="21">
        <f>SUM(G31:G33)</f>
        <v>0</v>
      </c>
      <c r="H34" s="22">
        <f>SUM(H31:H33)</f>
        <v>0</v>
      </c>
      <c r="I34" s="23">
        <f>SUM(I31:I33)</f>
        <v>0</v>
      </c>
    </row>
    <row r="35" spans="7:11" ht="15.75">
      <c r="G35" s="15"/>
      <c r="H35" s="10"/>
      <c r="I35" s="11"/>
      <c r="J35" s="5"/>
      <c r="K35" s="60"/>
    </row>
  </sheetData>
  <sheetProtection/>
  <mergeCells count="1">
    <mergeCell ref="G3:I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U39"/>
  <sheetViews>
    <sheetView showGridLines="0" zoomScaleSheetLayoutView="70" zoomScalePageLayoutView="0" workbookViewId="0" topLeftCell="A1">
      <selection activeCell="B2" sqref="B2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3" width="11.28125" style="2" customWidth="1"/>
    <col min="4" max="4" width="16.57421875" style="2" customWidth="1"/>
    <col min="5" max="5" width="12.7109375" style="2" customWidth="1"/>
    <col min="6" max="6" width="11.28125" style="2" customWidth="1"/>
    <col min="7" max="7" width="16.57421875" style="2" customWidth="1"/>
    <col min="8" max="8" width="12.7109375" style="2" customWidth="1"/>
    <col min="9" max="9" width="11.28125" style="2" customWidth="1"/>
    <col min="10" max="10" width="16.57421875" style="2" customWidth="1"/>
    <col min="11" max="11" width="12.7109375" style="2" customWidth="1"/>
    <col min="12" max="12" width="11.28125" style="2" customWidth="1"/>
    <col min="13" max="13" width="16.57421875" style="2" customWidth="1"/>
    <col min="14" max="14" width="12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64</v>
      </c>
    </row>
    <row r="3" spans="2:99" s="6" customFormat="1" ht="16.5" customHeight="1" thickTop="1">
      <c r="B3" s="200" t="s">
        <v>38</v>
      </c>
      <c r="C3" s="202" t="s">
        <v>65</v>
      </c>
      <c r="D3" s="203"/>
      <c r="E3" s="203"/>
      <c r="F3" s="202" t="s">
        <v>66</v>
      </c>
      <c r="G3" s="203"/>
      <c r="H3" s="203"/>
      <c r="I3" s="204" t="s">
        <v>68</v>
      </c>
      <c r="J3" s="203"/>
      <c r="K3" s="205"/>
      <c r="L3" s="202" t="s">
        <v>62</v>
      </c>
      <c r="M3" s="203"/>
      <c r="N3" s="20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01"/>
      <c r="C4" s="61" t="s">
        <v>10</v>
      </c>
      <c r="D4" s="61" t="s">
        <v>41</v>
      </c>
      <c r="E4" s="62" t="s">
        <v>39</v>
      </c>
      <c r="F4" s="61" t="s">
        <v>10</v>
      </c>
      <c r="G4" s="61" t="s">
        <v>41</v>
      </c>
      <c r="H4" s="62" t="s">
        <v>39</v>
      </c>
      <c r="I4" s="84" t="s">
        <v>10</v>
      </c>
      <c r="J4" s="61" t="s">
        <v>41</v>
      </c>
      <c r="K4" s="62" t="s">
        <v>39</v>
      </c>
      <c r="L4" s="61" t="s">
        <v>10</v>
      </c>
      <c r="M4" s="61" t="s">
        <v>41</v>
      </c>
      <c r="N4" s="62" t="s">
        <v>39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2:99" s="6" customFormat="1" ht="16.5" thickTop="1">
      <c r="B5" s="29" t="s">
        <v>11</v>
      </c>
      <c r="C5" s="30">
        <v>84629</v>
      </c>
      <c r="D5" s="83">
        <v>10762080</v>
      </c>
      <c r="E5" s="83">
        <v>121.0210143020093</v>
      </c>
      <c r="F5" s="30">
        <v>90886</v>
      </c>
      <c r="G5" s="31">
        <v>11435012</v>
      </c>
      <c r="H5" s="63">
        <v>125.81708954074335</v>
      </c>
      <c r="I5" s="149">
        <f>C5-F5</f>
        <v>-6257</v>
      </c>
      <c r="J5" s="150">
        <f aca="true" t="shared" si="0" ref="J5:K36">D5-G5</f>
        <v>-672932</v>
      </c>
      <c r="K5" s="189">
        <f t="shared" si="0"/>
        <v>-4.796075238734048</v>
      </c>
      <c r="L5" s="68">
        <f>(C5-F5)/F5</f>
        <v>-0.0688444864995709</v>
      </c>
      <c r="M5" s="68">
        <f aca="true" t="shared" si="1" ref="M5:M38">(D5-G5)/G5</f>
        <v>-0.05884838599207417</v>
      </c>
      <c r="N5" s="69">
        <f aca="true" t="shared" si="2" ref="N5:N38">(E5-H5)/H5</f>
        <v>-0.038119426035371246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14" ht="15">
      <c r="B6" s="33" t="s">
        <v>12</v>
      </c>
      <c r="C6" s="34">
        <v>337325</v>
      </c>
      <c r="D6" s="35">
        <v>46126794</v>
      </c>
      <c r="E6" s="36">
        <v>133.39530220908026</v>
      </c>
      <c r="F6" s="34">
        <v>344225</v>
      </c>
      <c r="G6" s="35">
        <v>46889116</v>
      </c>
      <c r="H6" s="64">
        <v>136.21647468951994</v>
      </c>
      <c r="I6" s="149">
        <f aca="true" t="shared" si="3" ref="I6:I36">C6-F6</f>
        <v>-6900</v>
      </c>
      <c r="J6" s="155">
        <f t="shared" si="0"/>
        <v>-762322</v>
      </c>
      <c r="K6" s="190">
        <f t="shared" si="0"/>
        <v>-2.821172480439685</v>
      </c>
      <c r="L6" s="70">
        <f aca="true" t="shared" si="4" ref="L6:L38">(C6-F6)/F6</f>
        <v>-0.020045028687631635</v>
      </c>
      <c r="M6" s="70">
        <f t="shared" si="1"/>
        <v>-0.01625797338555071</v>
      </c>
      <c r="N6" s="71">
        <f t="shared" si="2"/>
        <v>-0.020710949148185064</v>
      </c>
    </row>
    <row r="7" spans="2:14" ht="15">
      <c r="B7" s="33" t="s">
        <v>14</v>
      </c>
      <c r="C7" s="34">
        <v>177715</v>
      </c>
      <c r="D7" s="35">
        <v>25068873</v>
      </c>
      <c r="E7" s="36">
        <v>137.63524365811676</v>
      </c>
      <c r="F7" s="34">
        <v>180763</v>
      </c>
      <c r="G7" s="35">
        <v>25402207</v>
      </c>
      <c r="H7" s="64">
        <v>140.5276909544542</v>
      </c>
      <c r="I7" s="149">
        <f t="shared" si="3"/>
        <v>-3048</v>
      </c>
      <c r="J7" s="155">
        <f t="shared" si="0"/>
        <v>-333334</v>
      </c>
      <c r="K7" s="190">
        <f t="shared" si="0"/>
        <v>-2.892447296337423</v>
      </c>
      <c r="L7" s="70">
        <f t="shared" si="4"/>
        <v>-0.016861857791694097</v>
      </c>
      <c r="M7" s="70">
        <f t="shared" si="1"/>
        <v>-0.013122245637947916</v>
      </c>
      <c r="N7" s="71">
        <f t="shared" si="2"/>
        <v>-0.020582756869426407</v>
      </c>
    </row>
    <row r="8" spans="2:14" ht="15">
      <c r="B8" s="33" t="s">
        <v>13</v>
      </c>
      <c r="C8" s="34">
        <v>136734</v>
      </c>
      <c r="D8" s="35">
        <v>19909594</v>
      </c>
      <c r="E8" s="36">
        <v>142.05648823650054</v>
      </c>
      <c r="F8" s="34">
        <v>139723</v>
      </c>
      <c r="G8" s="35">
        <v>20289898</v>
      </c>
      <c r="H8" s="64">
        <v>145.21516142653678</v>
      </c>
      <c r="I8" s="149">
        <f t="shared" si="3"/>
        <v>-2989</v>
      </c>
      <c r="J8" s="155">
        <f t="shared" si="0"/>
        <v>-380304</v>
      </c>
      <c r="K8" s="190">
        <f t="shared" si="0"/>
        <v>-3.1586731900362395</v>
      </c>
      <c r="L8" s="70">
        <f t="shared" si="4"/>
        <v>-0.021392326245500026</v>
      </c>
      <c r="M8" s="70">
        <f t="shared" si="1"/>
        <v>-0.01874351462979262</v>
      </c>
      <c r="N8" s="71">
        <f t="shared" si="2"/>
        <v>-0.021751676333288294</v>
      </c>
    </row>
    <row r="9" spans="2:15" ht="16.5" thickBot="1">
      <c r="B9" s="54" t="s">
        <v>44</v>
      </c>
      <c r="C9" s="55">
        <v>736403</v>
      </c>
      <c r="D9" s="56">
        <v>101867341</v>
      </c>
      <c r="E9" s="57">
        <v>138.33096959137865</v>
      </c>
      <c r="F9" s="55">
        <v>755597</v>
      </c>
      <c r="G9" s="56">
        <v>104016233</v>
      </c>
      <c r="H9" s="65">
        <v>137.66099256614305</v>
      </c>
      <c r="I9" s="160">
        <f t="shared" si="3"/>
        <v>-19194</v>
      </c>
      <c r="J9" s="161">
        <f t="shared" si="0"/>
        <v>-2148892</v>
      </c>
      <c r="K9" s="191">
        <f t="shared" si="0"/>
        <v>0.6699770252355961</v>
      </c>
      <c r="L9" s="72">
        <f t="shared" si="4"/>
        <v>-0.02540243013140603</v>
      </c>
      <c r="M9" s="72">
        <f t="shared" si="1"/>
        <v>-0.02065919845414898</v>
      </c>
      <c r="N9" s="73">
        <f t="shared" si="2"/>
        <v>0.004866861793936921</v>
      </c>
      <c r="O9" s="5"/>
    </row>
    <row r="10" spans="2:14" ht="15.75" thickTop="1">
      <c r="B10" s="29" t="s">
        <v>24</v>
      </c>
      <c r="C10" s="30">
        <v>70924</v>
      </c>
      <c r="D10" s="31">
        <v>14267592</v>
      </c>
      <c r="E10" s="32">
        <v>196.53977704020122</v>
      </c>
      <c r="F10" s="30">
        <v>71841</v>
      </c>
      <c r="G10" s="31">
        <v>14324476</v>
      </c>
      <c r="H10" s="63">
        <v>199.39137818237498</v>
      </c>
      <c r="I10" s="149">
        <f t="shared" si="3"/>
        <v>-917</v>
      </c>
      <c r="J10" s="150">
        <f t="shared" si="0"/>
        <v>-56884</v>
      </c>
      <c r="K10" s="189">
        <f t="shared" si="0"/>
        <v>-2.851601142173763</v>
      </c>
      <c r="L10" s="68">
        <f t="shared" si="4"/>
        <v>-0.012764298937932378</v>
      </c>
      <c r="M10" s="68">
        <f t="shared" si="1"/>
        <v>-0.0039711051210529445</v>
      </c>
      <c r="N10" s="69">
        <f t="shared" si="2"/>
        <v>-0.014301526817099997</v>
      </c>
    </row>
    <row r="11" spans="2:14" ht="15">
      <c r="B11" s="33" t="s">
        <v>26</v>
      </c>
      <c r="C11" s="34">
        <v>52993</v>
      </c>
      <c r="D11" s="35">
        <v>9569502</v>
      </c>
      <c r="E11" s="36">
        <v>176.5798076739251</v>
      </c>
      <c r="F11" s="34">
        <v>53447</v>
      </c>
      <c r="G11" s="35">
        <v>9634304</v>
      </c>
      <c r="H11" s="64">
        <v>180.2590229573222</v>
      </c>
      <c r="I11" s="166">
        <f t="shared" si="3"/>
        <v>-454</v>
      </c>
      <c r="J11" s="155">
        <f t="shared" si="0"/>
        <v>-64802</v>
      </c>
      <c r="K11" s="190">
        <f t="shared" si="0"/>
        <v>-3.679215283397099</v>
      </c>
      <c r="L11" s="70">
        <f t="shared" si="4"/>
        <v>-0.008494396317847588</v>
      </c>
      <c r="M11" s="70">
        <f t="shared" si="1"/>
        <v>-0.0067261734734548545</v>
      </c>
      <c r="N11" s="71">
        <f t="shared" si="2"/>
        <v>-0.020410713555615925</v>
      </c>
    </row>
    <row r="12" spans="2:14" ht="15">
      <c r="B12" s="33" t="s">
        <v>25</v>
      </c>
      <c r="C12" s="34">
        <v>330079</v>
      </c>
      <c r="D12" s="35">
        <v>59086286</v>
      </c>
      <c r="E12" s="36">
        <v>174.90367403374864</v>
      </c>
      <c r="F12" s="34">
        <v>333171</v>
      </c>
      <c r="G12" s="35">
        <v>59279634</v>
      </c>
      <c r="H12" s="64">
        <v>177.92555174369917</v>
      </c>
      <c r="I12" s="166">
        <f t="shared" si="3"/>
        <v>-3092</v>
      </c>
      <c r="J12" s="155">
        <f t="shared" si="0"/>
        <v>-193348</v>
      </c>
      <c r="K12" s="190">
        <f t="shared" si="0"/>
        <v>-3.0218777099505303</v>
      </c>
      <c r="L12" s="70">
        <f t="shared" si="4"/>
        <v>-0.009280519613051557</v>
      </c>
      <c r="M12" s="70">
        <f t="shared" si="1"/>
        <v>-0.0032616260754916265</v>
      </c>
      <c r="N12" s="71">
        <f t="shared" si="2"/>
        <v>-0.016983944578705196</v>
      </c>
    </row>
    <row r="13" spans="2:14" ht="15">
      <c r="B13" s="33" t="s">
        <v>27</v>
      </c>
      <c r="C13" s="34">
        <v>814791</v>
      </c>
      <c r="D13" s="35">
        <v>136177836</v>
      </c>
      <c r="E13" s="36">
        <v>162.15630776340112</v>
      </c>
      <c r="F13" s="34">
        <v>819782</v>
      </c>
      <c r="G13" s="35">
        <v>136493864</v>
      </c>
      <c r="H13" s="64">
        <v>166.5001963936754</v>
      </c>
      <c r="I13" s="166">
        <f t="shared" si="3"/>
        <v>-4991</v>
      </c>
      <c r="J13" s="155">
        <f t="shared" si="0"/>
        <v>-316028</v>
      </c>
      <c r="K13" s="190">
        <f t="shared" si="0"/>
        <v>-4.343888630274279</v>
      </c>
      <c r="L13" s="70">
        <f t="shared" si="4"/>
        <v>-0.006088203937144265</v>
      </c>
      <c r="M13" s="70">
        <f t="shared" si="1"/>
        <v>-0.0023153275227082736</v>
      </c>
      <c r="N13" s="71">
        <f t="shared" si="2"/>
        <v>-0.02608939042932735</v>
      </c>
    </row>
    <row r="14" spans="2:14" ht="15">
      <c r="B14" s="33" t="s">
        <v>28</v>
      </c>
      <c r="C14" s="34">
        <v>115647</v>
      </c>
      <c r="D14" s="35">
        <v>16728640</v>
      </c>
      <c r="E14" s="36">
        <v>141.7689581482882</v>
      </c>
      <c r="F14" s="34">
        <v>116928</v>
      </c>
      <c r="G14" s="35">
        <v>16937156</v>
      </c>
      <c r="H14" s="64">
        <v>144.85115626710456</v>
      </c>
      <c r="I14" s="166">
        <f t="shared" si="3"/>
        <v>-1281</v>
      </c>
      <c r="J14" s="155">
        <f t="shared" si="0"/>
        <v>-208516</v>
      </c>
      <c r="K14" s="190">
        <f t="shared" si="0"/>
        <v>-3.0821981188163647</v>
      </c>
      <c r="L14" s="70">
        <f t="shared" si="4"/>
        <v>-0.010955459770114943</v>
      </c>
      <c r="M14" s="70">
        <f t="shared" si="1"/>
        <v>-0.012311157788237884</v>
      </c>
      <c r="N14" s="71">
        <f t="shared" si="2"/>
        <v>-0.021278381189673158</v>
      </c>
    </row>
    <row r="15" spans="2:14" ht="15">
      <c r="B15" s="33" t="s">
        <v>29</v>
      </c>
      <c r="C15" s="34">
        <v>46229</v>
      </c>
      <c r="D15" s="35">
        <v>7704739</v>
      </c>
      <c r="E15" s="36">
        <v>162.90032397408208</v>
      </c>
      <c r="F15" s="34">
        <v>46697</v>
      </c>
      <c r="G15" s="35">
        <v>7787245</v>
      </c>
      <c r="H15" s="64">
        <v>166.7611409726535</v>
      </c>
      <c r="I15" s="166">
        <f t="shared" si="3"/>
        <v>-468</v>
      </c>
      <c r="J15" s="155">
        <f t="shared" si="0"/>
        <v>-82506</v>
      </c>
      <c r="K15" s="190">
        <f t="shared" si="0"/>
        <v>-3.8608169985714085</v>
      </c>
      <c r="L15" s="70">
        <f t="shared" si="4"/>
        <v>-0.010022057091461978</v>
      </c>
      <c r="M15" s="70">
        <f t="shared" si="1"/>
        <v>-0.010595017878595061</v>
      </c>
      <c r="N15" s="71">
        <f t="shared" si="2"/>
        <v>-0.02315177850219032</v>
      </c>
    </row>
    <row r="16" spans="2:14" ht="15">
      <c r="B16" s="33" t="s">
        <v>30</v>
      </c>
      <c r="C16" s="34">
        <v>135796</v>
      </c>
      <c r="D16" s="35">
        <v>21475710</v>
      </c>
      <c r="E16" s="36">
        <v>152.16229592253788</v>
      </c>
      <c r="F16" s="34">
        <v>137499</v>
      </c>
      <c r="G16" s="35">
        <v>21687944</v>
      </c>
      <c r="H16" s="64">
        <v>157.73164895744696</v>
      </c>
      <c r="I16" s="166">
        <f t="shared" si="3"/>
        <v>-1703</v>
      </c>
      <c r="J16" s="155">
        <f t="shared" si="0"/>
        <v>-212234</v>
      </c>
      <c r="K16" s="190">
        <f t="shared" si="0"/>
        <v>-5.569353034909085</v>
      </c>
      <c r="L16" s="70">
        <f t="shared" si="4"/>
        <v>-0.012385544622142707</v>
      </c>
      <c r="M16" s="70">
        <f t="shared" si="1"/>
        <v>-0.009785805422588697</v>
      </c>
      <c r="N16" s="71">
        <f t="shared" si="2"/>
        <v>-0.035309039572721336</v>
      </c>
    </row>
    <row r="17" spans="2:15" ht="16.5" thickBot="1">
      <c r="B17" s="54" t="s">
        <v>42</v>
      </c>
      <c r="C17" s="55">
        <v>1566459</v>
      </c>
      <c r="D17" s="56">
        <v>265010305</v>
      </c>
      <c r="E17" s="57">
        <v>169.17793890551874</v>
      </c>
      <c r="F17" s="55">
        <v>1579365</v>
      </c>
      <c r="G17" s="56">
        <v>266144623</v>
      </c>
      <c r="H17" s="65">
        <v>168.51368936249696</v>
      </c>
      <c r="I17" s="160">
        <f t="shared" si="3"/>
        <v>-12906</v>
      </c>
      <c r="J17" s="161">
        <f t="shared" si="0"/>
        <v>-1134318</v>
      </c>
      <c r="K17" s="191">
        <f t="shared" si="0"/>
        <v>0.6642495430217821</v>
      </c>
      <c r="L17" s="72">
        <f t="shared" si="4"/>
        <v>-0.008171638601589879</v>
      </c>
      <c r="M17" s="72">
        <f t="shared" si="1"/>
        <v>-0.004262036133640017</v>
      </c>
      <c r="N17" s="73">
        <f t="shared" si="2"/>
        <v>0.0039418135436634265</v>
      </c>
      <c r="O17" s="5"/>
    </row>
    <row r="18" spans="2:14" s="3" customFormat="1" ht="15.75" thickTop="1">
      <c r="B18" s="29" t="s">
        <v>35</v>
      </c>
      <c r="C18" s="30">
        <v>428056</v>
      </c>
      <c r="D18" s="31">
        <v>55974362</v>
      </c>
      <c r="E18" s="32">
        <v>128.43023141332785</v>
      </c>
      <c r="F18" s="30">
        <v>440983</v>
      </c>
      <c r="G18" s="31">
        <v>57423835</v>
      </c>
      <c r="H18" s="63">
        <v>130.2177975114687</v>
      </c>
      <c r="I18" s="149">
        <f t="shared" si="3"/>
        <v>-12927</v>
      </c>
      <c r="J18" s="150">
        <f t="shared" si="0"/>
        <v>-1449473</v>
      </c>
      <c r="K18" s="189">
        <f t="shared" si="0"/>
        <v>-1.787566098140843</v>
      </c>
      <c r="L18" s="68">
        <f t="shared" si="4"/>
        <v>-0.029314055190336134</v>
      </c>
      <c r="M18" s="68">
        <f t="shared" si="1"/>
        <v>-0.025241661411154446</v>
      </c>
      <c r="N18" s="69">
        <f t="shared" si="2"/>
        <v>-0.01372750985120453</v>
      </c>
    </row>
    <row r="19" spans="2:14" s="3" customFormat="1" ht="15">
      <c r="B19" s="33" t="s">
        <v>36</v>
      </c>
      <c r="C19" s="34">
        <v>444648</v>
      </c>
      <c r="D19" s="35">
        <v>61872442</v>
      </c>
      <c r="E19" s="36">
        <v>136.49309967141292</v>
      </c>
      <c r="F19" s="34">
        <v>458512</v>
      </c>
      <c r="G19" s="35">
        <v>63589540</v>
      </c>
      <c r="H19" s="64">
        <v>138.6867519279757</v>
      </c>
      <c r="I19" s="166">
        <f t="shared" si="3"/>
        <v>-13864</v>
      </c>
      <c r="J19" s="155">
        <f t="shared" si="0"/>
        <v>-1717098</v>
      </c>
      <c r="K19" s="190">
        <f t="shared" si="0"/>
        <v>-2.1936522565627854</v>
      </c>
      <c r="L19" s="70">
        <f t="shared" si="4"/>
        <v>-0.030236940363610985</v>
      </c>
      <c r="M19" s="70">
        <f t="shared" si="1"/>
        <v>-0.027002837259083805</v>
      </c>
      <c r="N19" s="71">
        <f t="shared" si="2"/>
        <v>-0.01581731655019231</v>
      </c>
    </row>
    <row r="20" spans="2:14" s="3" customFormat="1" ht="15">
      <c r="B20" s="37" t="s">
        <v>37</v>
      </c>
      <c r="C20" s="38">
        <v>141867</v>
      </c>
      <c r="D20" s="39">
        <v>19781232</v>
      </c>
      <c r="E20" s="40">
        <v>136.88035517670042</v>
      </c>
      <c r="F20" s="38">
        <v>146460</v>
      </c>
      <c r="G20" s="39">
        <v>20364126</v>
      </c>
      <c r="H20" s="66">
        <v>139.04223678820156</v>
      </c>
      <c r="I20" s="167">
        <f t="shared" si="3"/>
        <v>-4593</v>
      </c>
      <c r="J20" s="168">
        <f t="shared" si="0"/>
        <v>-582894</v>
      </c>
      <c r="K20" s="192">
        <f t="shared" si="0"/>
        <v>-2.161881611501144</v>
      </c>
      <c r="L20" s="74">
        <f t="shared" si="4"/>
        <v>-0.031360098320360505</v>
      </c>
      <c r="M20" s="74">
        <f t="shared" si="1"/>
        <v>-0.02862357068503701</v>
      </c>
      <c r="N20" s="75">
        <f t="shared" si="2"/>
        <v>-0.015548380560032753</v>
      </c>
    </row>
    <row r="21" spans="2:14" s="3" customFormat="1" ht="15.75" thickBot="1">
      <c r="B21" s="54" t="s">
        <v>46</v>
      </c>
      <c r="C21" s="55">
        <v>1014571</v>
      </c>
      <c r="D21" s="56">
        <v>137628036</v>
      </c>
      <c r="E21" s="57">
        <v>135.65145859678623</v>
      </c>
      <c r="F21" s="55">
        <v>1045955</v>
      </c>
      <c r="G21" s="56">
        <v>141377501</v>
      </c>
      <c r="H21" s="65">
        <v>135.16594977795413</v>
      </c>
      <c r="I21" s="160">
        <f t="shared" si="3"/>
        <v>-31384</v>
      </c>
      <c r="J21" s="161">
        <f t="shared" si="0"/>
        <v>-3749465</v>
      </c>
      <c r="K21" s="191">
        <f t="shared" si="0"/>
        <v>0.48550881883210195</v>
      </c>
      <c r="L21" s="72">
        <f t="shared" si="4"/>
        <v>-0.030005114942803467</v>
      </c>
      <c r="M21" s="72">
        <f t="shared" si="1"/>
        <v>-0.026520945507446762</v>
      </c>
      <c r="N21" s="73">
        <f t="shared" si="2"/>
        <v>0.003591946193769058</v>
      </c>
    </row>
    <row r="22" spans="2:14" s="3" customFormat="1" ht="15.75" thickTop="1">
      <c r="B22" s="33" t="s">
        <v>15</v>
      </c>
      <c r="C22" s="34">
        <v>423826</v>
      </c>
      <c r="D22" s="35">
        <v>65914886</v>
      </c>
      <c r="E22" s="36">
        <v>149.87564769276725</v>
      </c>
      <c r="F22" s="34">
        <v>429042</v>
      </c>
      <c r="G22" s="35">
        <v>66504870</v>
      </c>
      <c r="H22" s="64">
        <v>155.00783140112156</v>
      </c>
      <c r="I22" s="166">
        <f t="shared" si="3"/>
        <v>-5216</v>
      </c>
      <c r="J22" s="155">
        <f t="shared" si="0"/>
        <v>-589984</v>
      </c>
      <c r="K22" s="190">
        <f t="shared" si="0"/>
        <v>-5.132183708354319</v>
      </c>
      <c r="L22" s="70">
        <f t="shared" si="4"/>
        <v>-0.012157317931577795</v>
      </c>
      <c r="M22" s="70">
        <f t="shared" si="1"/>
        <v>-0.00887129017769676</v>
      </c>
      <c r="N22" s="71">
        <f t="shared" si="2"/>
        <v>-0.03310918978715023</v>
      </c>
    </row>
    <row r="23" spans="2:14" s="3" customFormat="1" ht="15">
      <c r="B23" s="33" t="s">
        <v>16</v>
      </c>
      <c r="C23" s="34">
        <v>1772439</v>
      </c>
      <c r="D23" s="35">
        <v>271073091</v>
      </c>
      <c r="E23" s="36">
        <v>145.3749049304768</v>
      </c>
      <c r="F23" s="34">
        <v>1793780</v>
      </c>
      <c r="G23" s="35">
        <v>273065683</v>
      </c>
      <c r="H23" s="64">
        <v>152.22919365808517</v>
      </c>
      <c r="I23" s="166">
        <f t="shared" si="3"/>
        <v>-21341</v>
      </c>
      <c r="J23" s="155">
        <f t="shared" si="0"/>
        <v>-1992592</v>
      </c>
      <c r="K23" s="190">
        <f t="shared" si="0"/>
        <v>-6.8542887276083775</v>
      </c>
      <c r="L23" s="70">
        <f t="shared" si="4"/>
        <v>-0.011897222624848085</v>
      </c>
      <c r="M23" s="70">
        <f t="shared" si="1"/>
        <v>-0.0072971161301143795</v>
      </c>
      <c r="N23" s="71">
        <f t="shared" si="2"/>
        <v>-0.045026112028179514</v>
      </c>
    </row>
    <row r="24" spans="2:14" s="3" customFormat="1" ht="15">
      <c r="B24" s="33" t="s">
        <v>17</v>
      </c>
      <c r="C24" s="34">
        <v>1078238</v>
      </c>
      <c r="D24" s="35">
        <v>163770275</v>
      </c>
      <c r="E24" s="36">
        <v>145.6369016119179</v>
      </c>
      <c r="F24" s="34">
        <v>1089791</v>
      </c>
      <c r="G24" s="35">
        <v>164959988</v>
      </c>
      <c r="H24" s="64">
        <v>151.36846239324788</v>
      </c>
      <c r="I24" s="166">
        <f t="shared" si="3"/>
        <v>-11553</v>
      </c>
      <c r="J24" s="155">
        <f t="shared" si="0"/>
        <v>-1189713</v>
      </c>
      <c r="K24" s="190">
        <f t="shared" si="0"/>
        <v>-5.731560781329989</v>
      </c>
      <c r="L24" s="70">
        <f t="shared" si="4"/>
        <v>-0.010601115259714937</v>
      </c>
      <c r="M24" s="70">
        <f t="shared" si="1"/>
        <v>-0.007212130738030849</v>
      </c>
      <c r="N24" s="71">
        <f t="shared" si="2"/>
        <v>-0.037864960049866093</v>
      </c>
    </row>
    <row r="25" spans="2:14" s="3" customFormat="1" ht="15">
      <c r="B25" s="33" t="s">
        <v>18</v>
      </c>
      <c r="C25" s="34">
        <v>936376</v>
      </c>
      <c r="D25" s="35">
        <v>162053413</v>
      </c>
      <c r="E25" s="36">
        <v>164.0260244551682</v>
      </c>
      <c r="F25" s="34">
        <v>941881</v>
      </c>
      <c r="G25" s="35">
        <v>162156955</v>
      </c>
      <c r="H25" s="64">
        <v>172.16289000415128</v>
      </c>
      <c r="I25" s="166">
        <f t="shared" si="3"/>
        <v>-5505</v>
      </c>
      <c r="J25" s="155">
        <f t="shared" si="0"/>
        <v>-103542</v>
      </c>
      <c r="K25" s="190">
        <f t="shared" si="0"/>
        <v>-8.136865548983081</v>
      </c>
      <c r="L25" s="70">
        <f t="shared" si="4"/>
        <v>-0.0058446873861984685</v>
      </c>
      <c r="M25" s="70">
        <f t="shared" si="1"/>
        <v>-0.0006385295037144722</v>
      </c>
      <c r="N25" s="71">
        <f t="shared" si="2"/>
        <v>-0.04726259851229775</v>
      </c>
    </row>
    <row r="26" spans="2:14" s="3" customFormat="1" ht="15">
      <c r="B26" s="33" t="s">
        <v>19</v>
      </c>
      <c r="C26" s="34">
        <v>496492</v>
      </c>
      <c r="D26" s="35">
        <v>77582996</v>
      </c>
      <c r="E26" s="36">
        <v>147.8751407547071</v>
      </c>
      <c r="F26" s="34">
        <v>501557</v>
      </c>
      <c r="G26" s="35">
        <v>78197736</v>
      </c>
      <c r="H26" s="64">
        <v>155.90996835853153</v>
      </c>
      <c r="I26" s="166">
        <f t="shared" si="3"/>
        <v>-5065</v>
      </c>
      <c r="J26" s="155">
        <f t="shared" si="0"/>
        <v>-614740</v>
      </c>
      <c r="K26" s="190">
        <f t="shared" si="0"/>
        <v>-8.034827603824425</v>
      </c>
      <c r="L26" s="70">
        <f t="shared" si="4"/>
        <v>-0.010098553105629071</v>
      </c>
      <c r="M26" s="70">
        <f t="shared" si="1"/>
        <v>-0.007861352916918208</v>
      </c>
      <c r="N26" s="71">
        <f t="shared" si="2"/>
        <v>-0.051535047363664946</v>
      </c>
    </row>
    <row r="27" spans="2:15" s="3" customFormat="1" ht="15.75">
      <c r="B27" s="33" t="s">
        <v>20</v>
      </c>
      <c r="C27" s="34">
        <v>1124356</v>
      </c>
      <c r="D27" s="35">
        <v>165629168</v>
      </c>
      <c r="E27" s="36">
        <v>141.08049305815734</v>
      </c>
      <c r="F27" s="34">
        <v>1138207</v>
      </c>
      <c r="G27" s="35">
        <v>167048080</v>
      </c>
      <c r="H27" s="64">
        <v>146.7642353280203</v>
      </c>
      <c r="I27" s="166">
        <f t="shared" si="3"/>
        <v>-13851</v>
      </c>
      <c r="J27" s="155">
        <f t="shared" si="0"/>
        <v>-1418912</v>
      </c>
      <c r="K27" s="190">
        <f t="shared" si="0"/>
        <v>-5.683742269862961</v>
      </c>
      <c r="L27" s="70">
        <f t="shared" si="4"/>
        <v>-0.012169139708330735</v>
      </c>
      <c r="M27" s="70">
        <f t="shared" si="1"/>
        <v>-0.008494033574046466</v>
      </c>
      <c r="N27" s="71">
        <f t="shared" si="2"/>
        <v>-0.03872702540342823</v>
      </c>
      <c r="O27" s="5"/>
    </row>
    <row r="28" spans="2:14" s="3" customFormat="1" ht="15">
      <c r="B28" s="33" t="s">
        <v>21</v>
      </c>
      <c r="C28" s="34">
        <v>446493</v>
      </c>
      <c r="D28" s="35">
        <v>75147676</v>
      </c>
      <c r="E28" s="36">
        <v>156.99085986164584</v>
      </c>
      <c r="F28" s="34">
        <v>450370</v>
      </c>
      <c r="G28" s="35">
        <v>75390756</v>
      </c>
      <c r="H28" s="64">
        <v>167.39737549126275</v>
      </c>
      <c r="I28" s="166">
        <f t="shared" si="3"/>
        <v>-3877</v>
      </c>
      <c r="J28" s="155">
        <f t="shared" si="0"/>
        <v>-243080</v>
      </c>
      <c r="K28" s="190">
        <f t="shared" si="0"/>
        <v>-10.406515629616905</v>
      </c>
      <c r="L28" s="70">
        <f t="shared" si="4"/>
        <v>-0.00860847747407687</v>
      </c>
      <c r="M28" s="70">
        <f t="shared" si="1"/>
        <v>-0.003224267972588045</v>
      </c>
      <c r="N28" s="71">
        <f t="shared" si="2"/>
        <v>-0.062166539941721305</v>
      </c>
    </row>
    <row r="29" spans="2:14" s="3" customFormat="1" ht="15">
      <c r="B29" s="33" t="s">
        <v>22</v>
      </c>
      <c r="C29" s="34">
        <v>356466</v>
      </c>
      <c r="D29" s="35">
        <v>52820644</v>
      </c>
      <c r="E29" s="36">
        <v>141.78610497439442</v>
      </c>
      <c r="F29" s="34">
        <v>360889</v>
      </c>
      <c r="G29" s="35">
        <v>53301190</v>
      </c>
      <c r="H29" s="64">
        <v>147.69413864096717</v>
      </c>
      <c r="I29" s="166">
        <f t="shared" si="3"/>
        <v>-4423</v>
      </c>
      <c r="J29" s="155">
        <f t="shared" si="0"/>
        <v>-480546</v>
      </c>
      <c r="K29" s="190">
        <f t="shared" si="0"/>
        <v>-5.908033666572749</v>
      </c>
      <c r="L29" s="70">
        <f t="shared" si="4"/>
        <v>-0.012255845980342987</v>
      </c>
      <c r="M29" s="70">
        <f t="shared" si="1"/>
        <v>-0.009015671132295545</v>
      </c>
      <c r="N29" s="71">
        <f t="shared" si="2"/>
        <v>-0.04000181537965236</v>
      </c>
    </row>
    <row r="30" spans="2:14" s="3" customFormat="1" ht="15">
      <c r="B30" s="33" t="s">
        <v>23</v>
      </c>
      <c r="C30" s="34">
        <v>261457</v>
      </c>
      <c r="D30" s="35">
        <v>38687726</v>
      </c>
      <c r="E30" s="36">
        <v>142.9906534234642</v>
      </c>
      <c r="F30" s="34">
        <v>264386</v>
      </c>
      <c r="G30" s="35">
        <v>39069678</v>
      </c>
      <c r="H30" s="64">
        <v>147.77513937954356</v>
      </c>
      <c r="I30" s="166">
        <f t="shared" si="3"/>
        <v>-2929</v>
      </c>
      <c r="J30" s="155">
        <f t="shared" si="0"/>
        <v>-381952</v>
      </c>
      <c r="K30" s="190">
        <f t="shared" si="0"/>
        <v>-4.784485956079351</v>
      </c>
      <c r="L30" s="70">
        <f t="shared" si="4"/>
        <v>-0.011078498861513091</v>
      </c>
      <c r="M30" s="70">
        <f t="shared" si="1"/>
        <v>-0.009776174761409602</v>
      </c>
      <c r="N30" s="71">
        <f t="shared" si="2"/>
        <v>-0.03237679880504762</v>
      </c>
    </row>
    <row r="31" spans="2:15" s="3" customFormat="1" ht="16.5" thickBot="1">
      <c r="B31" s="54" t="s">
        <v>43</v>
      </c>
      <c r="C31" s="55">
        <v>6896143</v>
      </c>
      <c r="D31" s="56">
        <v>1072679875</v>
      </c>
      <c r="E31" s="57">
        <v>155.5478004153916</v>
      </c>
      <c r="F31" s="55">
        <v>6969903</v>
      </c>
      <c r="G31" s="56">
        <v>1079694936</v>
      </c>
      <c r="H31" s="65">
        <v>154.90817246667564</v>
      </c>
      <c r="I31" s="160">
        <f t="shared" si="3"/>
        <v>-73760</v>
      </c>
      <c r="J31" s="161">
        <f t="shared" si="0"/>
        <v>-7015061</v>
      </c>
      <c r="K31" s="191">
        <f t="shared" si="0"/>
        <v>0.6396279487159688</v>
      </c>
      <c r="L31" s="72">
        <f t="shared" si="4"/>
        <v>-0.010582643689589367</v>
      </c>
      <c r="M31" s="72">
        <f t="shared" si="1"/>
        <v>-0.006497262111823038</v>
      </c>
      <c r="N31" s="73">
        <f t="shared" si="2"/>
        <v>0.004129078140493638</v>
      </c>
      <c r="O31" s="5"/>
    </row>
    <row r="32" spans="2:14" s="3" customFormat="1" ht="15.75" thickTop="1">
      <c r="B32" s="29" t="s">
        <v>31</v>
      </c>
      <c r="C32" s="30">
        <v>199240</v>
      </c>
      <c r="D32" s="31">
        <v>26323526</v>
      </c>
      <c r="E32" s="32">
        <v>129.98834525257107</v>
      </c>
      <c r="F32" s="30">
        <v>203110</v>
      </c>
      <c r="G32" s="31">
        <v>26830684</v>
      </c>
      <c r="H32" s="63">
        <v>132.09927625424646</v>
      </c>
      <c r="I32" s="149">
        <f t="shared" si="3"/>
        <v>-3870</v>
      </c>
      <c r="J32" s="150">
        <f t="shared" si="0"/>
        <v>-507158</v>
      </c>
      <c r="K32" s="189">
        <f t="shared" si="0"/>
        <v>-2.1109310016753966</v>
      </c>
      <c r="L32" s="68">
        <f t="shared" si="4"/>
        <v>-0.019053714735857416</v>
      </c>
      <c r="M32" s="68">
        <f t="shared" si="1"/>
        <v>-0.018902164402517654</v>
      </c>
      <c r="N32" s="69">
        <f t="shared" si="2"/>
        <v>-0.01597988317220276</v>
      </c>
    </row>
    <row r="33" spans="2:14" s="3" customFormat="1" ht="15">
      <c r="B33" s="33" t="s">
        <v>32</v>
      </c>
      <c r="C33" s="34">
        <v>1155338</v>
      </c>
      <c r="D33" s="35">
        <v>162054929</v>
      </c>
      <c r="E33" s="36">
        <v>135.98407931299067</v>
      </c>
      <c r="F33" s="34">
        <v>1183948</v>
      </c>
      <c r="G33" s="35">
        <v>165344791</v>
      </c>
      <c r="H33" s="64">
        <v>139.65545023936863</v>
      </c>
      <c r="I33" s="166">
        <f t="shared" si="3"/>
        <v>-28610</v>
      </c>
      <c r="J33" s="155">
        <f t="shared" si="0"/>
        <v>-3289862</v>
      </c>
      <c r="K33" s="190">
        <f t="shared" si="0"/>
        <v>-3.6713709263779606</v>
      </c>
      <c r="L33" s="70">
        <f t="shared" si="4"/>
        <v>-0.02416491264819063</v>
      </c>
      <c r="M33" s="70">
        <f t="shared" si="1"/>
        <v>-0.019896980002230613</v>
      </c>
      <c r="N33" s="71">
        <f t="shared" si="2"/>
        <v>-0.02628877655748667</v>
      </c>
    </row>
    <row r="34" spans="2:99" s="4" customFormat="1" ht="15">
      <c r="B34" s="33" t="s">
        <v>33</v>
      </c>
      <c r="C34" s="34">
        <v>806867</v>
      </c>
      <c r="D34" s="35">
        <v>115460490</v>
      </c>
      <c r="E34" s="36">
        <v>140.7249953879213</v>
      </c>
      <c r="F34" s="34">
        <v>822614</v>
      </c>
      <c r="G34" s="35">
        <v>117639046</v>
      </c>
      <c r="H34" s="64">
        <v>143.00637480033163</v>
      </c>
      <c r="I34" s="166">
        <f t="shared" si="3"/>
        <v>-15747</v>
      </c>
      <c r="J34" s="155">
        <f t="shared" si="0"/>
        <v>-2178556</v>
      </c>
      <c r="K34" s="190">
        <f t="shared" si="0"/>
        <v>-2.281379412410331</v>
      </c>
      <c r="L34" s="70">
        <f t="shared" si="4"/>
        <v>-0.019142635549601637</v>
      </c>
      <c r="M34" s="70">
        <f t="shared" si="1"/>
        <v>-0.018518987309706678</v>
      </c>
      <c r="N34" s="71">
        <f t="shared" si="2"/>
        <v>-0.015952991015929455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2:99" s="4" customFormat="1" ht="15">
      <c r="B35" s="37" t="s">
        <v>34</v>
      </c>
      <c r="C35" s="38">
        <v>1272457</v>
      </c>
      <c r="D35" s="39">
        <v>170437748</v>
      </c>
      <c r="E35" s="40">
        <v>131.5089508713006</v>
      </c>
      <c r="F35" s="38">
        <v>1311751</v>
      </c>
      <c r="G35" s="39">
        <v>175738498</v>
      </c>
      <c r="H35" s="66">
        <v>133.97245208884917</v>
      </c>
      <c r="I35" s="167">
        <f t="shared" si="3"/>
        <v>-39294</v>
      </c>
      <c r="J35" s="168">
        <f t="shared" si="0"/>
        <v>-5300750</v>
      </c>
      <c r="K35" s="192">
        <f t="shared" si="0"/>
        <v>-2.4635012175485542</v>
      </c>
      <c r="L35" s="74">
        <f t="shared" si="4"/>
        <v>-0.029955380251282446</v>
      </c>
      <c r="M35" s="74">
        <f t="shared" si="1"/>
        <v>-0.030162713692932552</v>
      </c>
      <c r="N35" s="75">
        <f t="shared" si="2"/>
        <v>-0.018388117699859558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46" t="s">
        <v>45</v>
      </c>
      <c r="C36" s="47">
        <v>3433902</v>
      </c>
      <c r="D36" s="48">
        <v>474276693</v>
      </c>
      <c r="E36" s="49">
        <v>138.1159663263541</v>
      </c>
      <c r="F36" s="47">
        <v>3521423</v>
      </c>
      <c r="G36" s="48">
        <v>485553019</v>
      </c>
      <c r="H36" s="67">
        <v>137.88545681674708</v>
      </c>
      <c r="I36" s="173">
        <f t="shared" si="3"/>
        <v>-87521</v>
      </c>
      <c r="J36" s="174">
        <f t="shared" si="0"/>
        <v>-11276326</v>
      </c>
      <c r="K36" s="193">
        <f t="shared" si="0"/>
        <v>0.23050950960703176</v>
      </c>
      <c r="L36" s="76">
        <f t="shared" si="4"/>
        <v>-0.024853872993957273</v>
      </c>
      <c r="M36" s="76">
        <f t="shared" si="1"/>
        <v>-0.023223676012196725</v>
      </c>
      <c r="N36" s="77">
        <f t="shared" si="2"/>
        <v>0.0016717463533038452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2"/>
      <c r="E37" s="53"/>
      <c r="F37" s="51"/>
      <c r="G37" s="52"/>
      <c r="H37" s="53"/>
      <c r="I37" s="180"/>
      <c r="J37" s="180"/>
      <c r="K37" s="194"/>
      <c r="L37" s="78"/>
      <c r="M37" s="78"/>
      <c r="N37" s="78"/>
    </row>
    <row r="38" spans="2:14" ht="16.5" thickBot="1" thickTop="1">
      <c r="B38" s="41" t="s">
        <v>40</v>
      </c>
      <c r="C38" s="42">
        <f>C9+C17+C21+C31+C36</f>
        <v>13647478</v>
      </c>
      <c r="D38" s="43">
        <f>D9+D17+D21+D31+D36</f>
        <v>2051462250</v>
      </c>
      <c r="E38" s="44">
        <f>D38/C38</f>
        <v>150.31804777410156</v>
      </c>
      <c r="F38" s="42">
        <f>F9+F17+F21+F31+F36</f>
        <v>13872243</v>
      </c>
      <c r="G38" s="43">
        <f>G9+G17+G21+G31+G36</f>
        <v>2076786312</v>
      </c>
      <c r="H38" s="44">
        <f>G38/F38</f>
        <v>149.7080401489507</v>
      </c>
      <c r="I38" s="183">
        <f>C38-F38</f>
        <v>-224765</v>
      </c>
      <c r="J38" s="184">
        <f>D38-G38</f>
        <v>-25324062</v>
      </c>
      <c r="K38" s="195">
        <f>E38-H38</f>
        <v>0.610007625150871</v>
      </c>
      <c r="L38" s="79">
        <f t="shared" si="4"/>
        <v>-0.016202498759573344</v>
      </c>
      <c r="M38" s="79">
        <f t="shared" si="1"/>
        <v>-0.012193869852508928</v>
      </c>
      <c r="N38" s="80">
        <f t="shared" si="2"/>
        <v>0.0040746483925910015</v>
      </c>
    </row>
    <row r="39" spans="2:5" ht="15.75" thickTop="1">
      <c r="B39" s="24" t="s">
        <v>47</v>
      </c>
      <c r="C39" s="45"/>
      <c r="D39" s="45"/>
      <c r="E39" s="45"/>
    </row>
  </sheetData>
  <sheetProtection/>
  <mergeCells count="5">
    <mergeCell ref="B3:B4"/>
    <mergeCell ref="C3:E3"/>
    <mergeCell ref="F3:H3"/>
    <mergeCell ref="L3:N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U39"/>
  <sheetViews>
    <sheetView showGridLines="0" zoomScaleSheetLayoutView="70" zoomScalePageLayoutView="0" workbookViewId="0" topLeftCell="A16">
      <selection activeCell="A1" sqref="A1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4" width="11.7109375" style="2" customWidth="1"/>
    <col min="5" max="5" width="16.7109375" style="2" customWidth="1"/>
    <col min="6" max="7" width="11.7109375" style="2" customWidth="1"/>
    <col min="8" max="8" width="16.7109375" style="2" customWidth="1"/>
    <col min="9" max="10" width="11.7109375" style="2" customWidth="1"/>
    <col min="11" max="11" width="16.7109375" style="2" customWidth="1"/>
    <col min="12" max="14" width="9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73</v>
      </c>
    </row>
    <row r="3" spans="2:99" s="6" customFormat="1" ht="16.5" customHeight="1" thickTop="1">
      <c r="B3" s="206" t="s">
        <v>38</v>
      </c>
      <c r="C3" s="204" t="s">
        <v>65</v>
      </c>
      <c r="D3" s="203"/>
      <c r="E3" s="205"/>
      <c r="F3" s="204" t="s">
        <v>66</v>
      </c>
      <c r="G3" s="203"/>
      <c r="H3" s="205"/>
      <c r="I3" s="204" t="s">
        <v>68</v>
      </c>
      <c r="J3" s="203"/>
      <c r="K3" s="205"/>
      <c r="L3" s="203" t="s">
        <v>62</v>
      </c>
      <c r="M3" s="203"/>
      <c r="N3" s="20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07"/>
      <c r="C4" s="84" t="s">
        <v>10</v>
      </c>
      <c r="D4" s="61" t="s">
        <v>63</v>
      </c>
      <c r="E4" s="85" t="s">
        <v>48</v>
      </c>
      <c r="F4" s="84" t="s">
        <v>10</v>
      </c>
      <c r="G4" s="61" t="s">
        <v>63</v>
      </c>
      <c r="H4" s="85" t="s">
        <v>48</v>
      </c>
      <c r="I4" s="84" t="s">
        <v>10</v>
      </c>
      <c r="J4" s="61" t="s">
        <v>63</v>
      </c>
      <c r="K4" s="85" t="s">
        <v>48</v>
      </c>
      <c r="L4" s="86" t="s">
        <v>10</v>
      </c>
      <c r="M4" s="61" t="s">
        <v>63</v>
      </c>
      <c r="N4" s="62" t="s">
        <v>69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2:99" s="6" customFormat="1" ht="16.5" thickTop="1">
      <c r="B5" s="87" t="s">
        <v>11</v>
      </c>
      <c r="C5" s="88" t="e">
        <f>SUMIF(#REF!,'BSP Comparação ABR-JAN'!$A5,#REF!)</f>
        <v>#REF!</v>
      </c>
      <c r="D5" s="30" t="e">
        <f>SUMIF(#REF!,'BSP Comparação ABR-JAN'!$A5,#REF!)</f>
        <v>#REF!</v>
      </c>
      <c r="E5" s="89" t="e">
        <f>SUMIF(#REF!,'BSP Comparação ABR-JAN'!$A5,#REF!)</f>
        <v>#REF!</v>
      </c>
      <c r="F5" s="88">
        <v>18737</v>
      </c>
      <c r="G5" s="30">
        <v>68865</v>
      </c>
      <c r="H5" s="90">
        <v>1534422</v>
      </c>
      <c r="I5" s="149" t="e">
        <f>C5-F5</f>
        <v>#REF!</v>
      </c>
      <c r="J5" s="150" t="e">
        <f aca="true" t="shared" si="0" ref="J5:K36">D5-G5</f>
        <v>#REF!</v>
      </c>
      <c r="K5" s="189" t="e">
        <f t="shared" si="0"/>
        <v>#REF!</v>
      </c>
      <c r="L5" s="152" t="e">
        <f>(C5-F5)/F5</f>
        <v>#REF!</v>
      </c>
      <c r="M5" s="153" t="e">
        <f aca="true" t="shared" si="1" ref="M5:N38">(D5-G5)/G5</f>
        <v>#REF!</v>
      </c>
      <c r="N5" s="154" t="e">
        <f t="shared" si="1"/>
        <v>#REF!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14" ht="15">
      <c r="B6" s="97" t="s">
        <v>12</v>
      </c>
      <c r="C6" s="88" t="e">
        <f>SUMIF(#REF!,'BSP Comparação ABR-JAN'!$A6,#REF!)</f>
        <v>#REF!</v>
      </c>
      <c r="D6" s="30" t="e">
        <f>SUMIF(#REF!,'BSP Comparação ABR-JAN'!$A6,#REF!)</f>
        <v>#REF!</v>
      </c>
      <c r="E6" s="89" t="e">
        <f>SUMIF(#REF!,'BSP Comparação ABR-JAN'!$A6,#REF!)</f>
        <v>#REF!</v>
      </c>
      <c r="F6" s="98">
        <v>74066</v>
      </c>
      <c r="G6" s="34">
        <v>281962</v>
      </c>
      <c r="H6" s="99">
        <v>5761046</v>
      </c>
      <c r="I6" s="149" t="e">
        <f aca="true" t="shared" si="2" ref="I6:I36">C6-F6</f>
        <v>#REF!</v>
      </c>
      <c r="J6" s="155" t="e">
        <f t="shared" si="0"/>
        <v>#REF!</v>
      </c>
      <c r="K6" s="190" t="e">
        <f t="shared" si="0"/>
        <v>#REF!</v>
      </c>
      <c r="L6" s="157" t="e">
        <f aca="true" t="shared" si="3" ref="L6:L38">(C6-F6)/F6</f>
        <v>#REF!</v>
      </c>
      <c r="M6" s="158" t="e">
        <f t="shared" si="1"/>
        <v>#REF!</v>
      </c>
      <c r="N6" s="159" t="e">
        <f t="shared" si="1"/>
        <v>#REF!</v>
      </c>
    </row>
    <row r="7" spans="2:14" ht="15">
      <c r="B7" s="97" t="s">
        <v>14</v>
      </c>
      <c r="C7" s="88" t="e">
        <f>SUMIF(#REF!,'BSP Comparação ABR-JAN'!$A7,#REF!)</f>
        <v>#REF!</v>
      </c>
      <c r="D7" s="30" t="e">
        <f>SUMIF(#REF!,'BSP Comparação ABR-JAN'!$A7,#REF!)</f>
        <v>#REF!</v>
      </c>
      <c r="E7" s="89" t="e">
        <f>SUMIF(#REF!,'BSP Comparação ABR-JAN'!$A7,#REF!)</f>
        <v>#REF!</v>
      </c>
      <c r="F7" s="98">
        <v>42292</v>
      </c>
      <c r="G7" s="34">
        <v>163263</v>
      </c>
      <c r="H7" s="99">
        <v>3471622</v>
      </c>
      <c r="I7" s="149" t="e">
        <f t="shared" si="2"/>
        <v>#REF!</v>
      </c>
      <c r="J7" s="155" t="e">
        <f t="shared" si="0"/>
        <v>#REF!</v>
      </c>
      <c r="K7" s="190" t="e">
        <f t="shared" si="0"/>
        <v>#REF!</v>
      </c>
      <c r="L7" s="157" t="e">
        <f t="shared" si="3"/>
        <v>#REF!</v>
      </c>
      <c r="M7" s="158" t="e">
        <f t="shared" si="1"/>
        <v>#REF!</v>
      </c>
      <c r="N7" s="159" t="e">
        <f t="shared" si="1"/>
        <v>#REF!</v>
      </c>
    </row>
    <row r="8" spans="2:14" ht="15">
      <c r="B8" s="97" t="s">
        <v>13</v>
      </c>
      <c r="C8" s="88" t="e">
        <f>SUMIF(#REF!,'BSP Comparação ABR-JAN'!$A8,#REF!)</f>
        <v>#REF!</v>
      </c>
      <c r="D8" s="30" t="e">
        <f>SUMIF(#REF!,'BSP Comparação ABR-JAN'!$A8,#REF!)</f>
        <v>#REF!</v>
      </c>
      <c r="E8" s="89" t="e">
        <f>SUMIF(#REF!,'BSP Comparação ABR-JAN'!$A8,#REF!)</f>
        <v>#REF!</v>
      </c>
      <c r="F8" s="98">
        <v>39094</v>
      </c>
      <c r="G8" s="34">
        <v>149658</v>
      </c>
      <c r="H8" s="99">
        <v>3329960</v>
      </c>
      <c r="I8" s="149" t="e">
        <f t="shared" si="2"/>
        <v>#REF!</v>
      </c>
      <c r="J8" s="155" t="e">
        <f t="shared" si="0"/>
        <v>#REF!</v>
      </c>
      <c r="K8" s="190" t="e">
        <f t="shared" si="0"/>
        <v>#REF!</v>
      </c>
      <c r="L8" s="157" t="e">
        <f t="shared" si="3"/>
        <v>#REF!</v>
      </c>
      <c r="M8" s="158" t="e">
        <f t="shared" si="1"/>
        <v>#REF!</v>
      </c>
      <c r="N8" s="159" t="e">
        <f t="shared" si="1"/>
        <v>#REF!</v>
      </c>
    </row>
    <row r="9" spans="2:15" ht="16.5" thickBot="1">
      <c r="B9" s="105" t="s">
        <v>44</v>
      </c>
      <c r="C9" s="106" t="e">
        <f>SUM(C5:C8)</f>
        <v>#REF!</v>
      </c>
      <c r="D9" s="55" t="e">
        <f>SUM(D5:D8)</f>
        <v>#REF!</v>
      </c>
      <c r="E9" s="107" t="e">
        <f>SUM(E5:E8)</f>
        <v>#REF!</v>
      </c>
      <c r="F9" s="106">
        <v>174189</v>
      </c>
      <c r="G9" s="55">
        <v>663748</v>
      </c>
      <c r="H9" s="108">
        <v>14097050</v>
      </c>
      <c r="I9" s="160" t="e">
        <f t="shared" si="2"/>
        <v>#REF!</v>
      </c>
      <c r="J9" s="161" t="e">
        <f t="shared" si="0"/>
        <v>#REF!</v>
      </c>
      <c r="K9" s="191" t="e">
        <f t="shared" si="0"/>
        <v>#REF!</v>
      </c>
      <c r="L9" s="163" t="e">
        <f t="shared" si="3"/>
        <v>#REF!</v>
      </c>
      <c r="M9" s="164" t="e">
        <f t="shared" si="1"/>
        <v>#REF!</v>
      </c>
      <c r="N9" s="165" t="e">
        <f t="shared" si="1"/>
        <v>#REF!</v>
      </c>
      <c r="O9" s="5"/>
    </row>
    <row r="10" spans="2:14" ht="15.75" thickTop="1">
      <c r="B10" s="87" t="s">
        <v>24</v>
      </c>
      <c r="C10" s="88" t="e">
        <f>SUMIF(#REF!,'BSP Comparação ABR-JAN'!$A10,#REF!)</f>
        <v>#REF!</v>
      </c>
      <c r="D10" s="30" t="e">
        <f>SUMIF(#REF!,'BSP Comparação ABR-JAN'!$A10,#REF!)</f>
        <v>#REF!</v>
      </c>
      <c r="E10" s="89" t="e">
        <f>SUMIF(#REF!,'BSP Comparação ABR-JAN'!$A10,#REF!)</f>
        <v>#REF!</v>
      </c>
      <c r="F10" s="88">
        <v>33224</v>
      </c>
      <c r="G10" s="30">
        <v>165918</v>
      </c>
      <c r="H10" s="90">
        <v>4069888</v>
      </c>
      <c r="I10" s="149" t="e">
        <f t="shared" si="2"/>
        <v>#REF!</v>
      </c>
      <c r="J10" s="150" t="e">
        <f t="shared" si="0"/>
        <v>#REF!</v>
      </c>
      <c r="K10" s="189" t="e">
        <f t="shared" si="0"/>
        <v>#REF!</v>
      </c>
      <c r="L10" s="152" t="e">
        <f t="shared" si="3"/>
        <v>#REF!</v>
      </c>
      <c r="M10" s="153" t="e">
        <f t="shared" si="1"/>
        <v>#REF!</v>
      </c>
      <c r="N10" s="154" t="e">
        <f t="shared" si="1"/>
        <v>#REF!</v>
      </c>
    </row>
    <row r="11" spans="2:14" ht="15">
      <c r="B11" s="97" t="s">
        <v>26</v>
      </c>
      <c r="C11" s="88" t="e">
        <f>SUMIF(#REF!,'BSP Comparação ABR-JAN'!$A11,#REF!)</f>
        <v>#REF!</v>
      </c>
      <c r="D11" s="30" t="e">
        <f>SUMIF(#REF!,'BSP Comparação ABR-JAN'!$A11,#REF!)</f>
        <v>#REF!</v>
      </c>
      <c r="E11" s="89" t="e">
        <f>SUMIF(#REF!,'BSP Comparação ABR-JAN'!$A11,#REF!)</f>
        <v>#REF!</v>
      </c>
      <c r="F11" s="98">
        <v>20712</v>
      </c>
      <c r="G11" s="34">
        <v>96071</v>
      </c>
      <c r="H11" s="99">
        <v>2008464</v>
      </c>
      <c r="I11" s="166" t="e">
        <f t="shared" si="2"/>
        <v>#REF!</v>
      </c>
      <c r="J11" s="155" t="e">
        <f t="shared" si="0"/>
        <v>#REF!</v>
      </c>
      <c r="K11" s="190" t="e">
        <f t="shared" si="0"/>
        <v>#REF!</v>
      </c>
      <c r="L11" s="157" t="e">
        <f t="shared" si="3"/>
        <v>#REF!</v>
      </c>
      <c r="M11" s="158" t="e">
        <f t="shared" si="1"/>
        <v>#REF!</v>
      </c>
      <c r="N11" s="159" t="e">
        <f t="shared" si="1"/>
        <v>#REF!</v>
      </c>
    </row>
    <row r="12" spans="2:14" ht="15">
      <c r="B12" s="97" t="s">
        <v>25</v>
      </c>
      <c r="C12" s="88" t="e">
        <f>SUMIF(#REF!,'BSP Comparação ABR-JAN'!$A12,#REF!)</f>
        <v>#REF!</v>
      </c>
      <c r="D12" s="30" t="e">
        <f>SUMIF(#REF!,'BSP Comparação ABR-JAN'!$A12,#REF!)</f>
        <v>#REF!</v>
      </c>
      <c r="E12" s="89" t="e">
        <f>SUMIF(#REF!,'BSP Comparação ABR-JAN'!$A12,#REF!)</f>
        <v>#REF!</v>
      </c>
      <c r="F12" s="98">
        <v>137158</v>
      </c>
      <c r="G12" s="34">
        <v>652822</v>
      </c>
      <c r="H12" s="99">
        <v>13040816</v>
      </c>
      <c r="I12" s="166" t="e">
        <f t="shared" si="2"/>
        <v>#REF!</v>
      </c>
      <c r="J12" s="155" t="e">
        <f t="shared" si="0"/>
        <v>#REF!</v>
      </c>
      <c r="K12" s="190" t="e">
        <f t="shared" si="0"/>
        <v>#REF!</v>
      </c>
      <c r="L12" s="157" t="e">
        <f t="shared" si="3"/>
        <v>#REF!</v>
      </c>
      <c r="M12" s="158" t="e">
        <f t="shared" si="1"/>
        <v>#REF!</v>
      </c>
      <c r="N12" s="159" t="e">
        <f t="shared" si="1"/>
        <v>#REF!</v>
      </c>
    </row>
    <row r="13" spans="2:14" ht="15">
      <c r="B13" s="97" t="s">
        <v>27</v>
      </c>
      <c r="C13" s="88" t="e">
        <f>SUMIF(#REF!,'BSP Comparação ABR-JAN'!$A13,#REF!)</f>
        <v>#REF!</v>
      </c>
      <c r="D13" s="30" t="e">
        <f>SUMIF(#REF!,'BSP Comparação ABR-JAN'!$A13,#REF!)</f>
        <v>#REF!</v>
      </c>
      <c r="E13" s="89" t="e">
        <f>SUMIF(#REF!,'BSP Comparação ABR-JAN'!$A13,#REF!)</f>
        <v>#REF!</v>
      </c>
      <c r="F13" s="98">
        <v>307491</v>
      </c>
      <c r="G13" s="34">
        <v>1382775</v>
      </c>
      <c r="H13" s="99">
        <v>27191050</v>
      </c>
      <c r="I13" s="166" t="e">
        <f t="shared" si="2"/>
        <v>#REF!</v>
      </c>
      <c r="J13" s="155" t="e">
        <f t="shared" si="0"/>
        <v>#REF!</v>
      </c>
      <c r="K13" s="190" t="e">
        <f t="shared" si="0"/>
        <v>#REF!</v>
      </c>
      <c r="L13" s="157" t="e">
        <f t="shared" si="3"/>
        <v>#REF!</v>
      </c>
      <c r="M13" s="158" t="e">
        <f t="shared" si="1"/>
        <v>#REF!</v>
      </c>
      <c r="N13" s="159" t="e">
        <f t="shared" si="1"/>
        <v>#REF!</v>
      </c>
    </row>
    <row r="14" spans="2:14" ht="15">
      <c r="B14" s="97" t="s">
        <v>28</v>
      </c>
      <c r="C14" s="88" t="e">
        <f>SUMIF(#REF!,'BSP Comparação ABR-JAN'!$A14,#REF!)</f>
        <v>#REF!</v>
      </c>
      <c r="D14" s="30" t="e">
        <f>SUMIF(#REF!,'BSP Comparação ABR-JAN'!$A14,#REF!)</f>
        <v>#REF!</v>
      </c>
      <c r="E14" s="89" t="e">
        <f>SUMIF(#REF!,'BSP Comparação ABR-JAN'!$A14,#REF!)</f>
        <v>#REF!</v>
      </c>
      <c r="F14" s="98">
        <v>30119</v>
      </c>
      <c r="G14" s="34">
        <v>121325</v>
      </c>
      <c r="H14" s="99">
        <v>2332284</v>
      </c>
      <c r="I14" s="166" t="e">
        <f t="shared" si="2"/>
        <v>#REF!</v>
      </c>
      <c r="J14" s="155" t="e">
        <f t="shared" si="0"/>
        <v>#REF!</v>
      </c>
      <c r="K14" s="190" t="e">
        <f t="shared" si="0"/>
        <v>#REF!</v>
      </c>
      <c r="L14" s="157" t="e">
        <f t="shared" si="3"/>
        <v>#REF!</v>
      </c>
      <c r="M14" s="158" t="e">
        <f t="shared" si="1"/>
        <v>#REF!</v>
      </c>
      <c r="N14" s="159" t="e">
        <f t="shared" si="1"/>
        <v>#REF!</v>
      </c>
    </row>
    <row r="15" spans="2:14" ht="15">
      <c r="B15" s="97" t="s">
        <v>29</v>
      </c>
      <c r="C15" s="88" t="e">
        <f>SUMIF(#REF!,'BSP Comparação ABR-JAN'!$A15,#REF!)</f>
        <v>#REF!</v>
      </c>
      <c r="D15" s="30" t="e">
        <f>SUMIF(#REF!,'BSP Comparação ABR-JAN'!$A15,#REF!)</f>
        <v>#REF!</v>
      </c>
      <c r="E15" s="89" t="e">
        <f>SUMIF(#REF!,'BSP Comparação ABR-JAN'!$A15,#REF!)</f>
        <v>#REF!</v>
      </c>
      <c r="F15" s="98">
        <v>17732</v>
      </c>
      <c r="G15" s="34">
        <v>81578</v>
      </c>
      <c r="H15" s="99">
        <v>1490506</v>
      </c>
      <c r="I15" s="166" t="e">
        <f t="shared" si="2"/>
        <v>#REF!</v>
      </c>
      <c r="J15" s="155" t="e">
        <f t="shared" si="0"/>
        <v>#REF!</v>
      </c>
      <c r="K15" s="190" t="e">
        <f t="shared" si="0"/>
        <v>#REF!</v>
      </c>
      <c r="L15" s="157" t="e">
        <f t="shared" si="3"/>
        <v>#REF!</v>
      </c>
      <c r="M15" s="158" t="e">
        <f t="shared" si="1"/>
        <v>#REF!</v>
      </c>
      <c r="N15" s="159" t="e">
        <f t="shared" si="1"/>
        <v>#REF!</v>
      </c>
    </row>
    <row r="16" spans="2:14" ht="15">
      <c r="B16" s="97" t="s">
        <v>30</v>
      </c>
      <c r="C16" s="88" t="e">
        <f>SUMIF(#REF!,'BSP Comparação ABR-JAN'!$A16,#REF!)</f>
        <v>#REF!</v>
      </c>
      <c r="D16" s="30" t="e">
        <f>SUMIF(#REF!,'BSP Comparação ABR-JAN'!$A16,#REF!)</f>
        <v>#REF!</v>
      </c>
      <c r="E16" s="89" t="e">
        <f>SUMIF(#REF!,'BSP Comparação ABR-JAN'!$A16,#REF!)</f>
        <v>#REF!</v>
      </c>
      <c r="F16" s="98">
        <v>49052</v>
      </c>
      <c r="G16" s="34">
        <v>199502</v>
      </c>
      <c r="H16" s="99">
        <v>4567808</v>
      </c>
      <c r="I16" s="166" t="e">
        <f t="shared" si="2"/>
        <v>#REF!</v>
      </c>
      <c r="J16" s="155" t="e">
        <f t="shared" si="0"/>
        <v>#REF!</v>
      </c>
      <c r="K16" s="190" t="e">
        <f t="shared" si="0"/>
        <v>#REF!</v>
      </c>
      <c r="L16" s="157" t="e">
        <f t="shared" si="3"/>
        <v>#REF!</v>
      </c>
      <c r="M16" s="158" t="e">
        <f t="shared" si="1"/>
        <v>#REF!</v>
      </c>
      <c r="N16" s="159" t="e">
        <f t="shared" si="1"/>
        <v>#REF!</v>
      </c>
    </row>
    <row r="17" spans="2:15" ht="16.5" thickBot="1">
      <c r="B17" s="105" t="s">
        <v>42</v>
      </c>
      <c r="C17" s="106" t="e">
        <f>SUM(C10:C16)</f>
        <v>#REF!</v>
      </c>
      <c r="D17" s="55" t="e">
        <f>SUM(D10:D16)</f>
        <v>#REF!</v>
      </c>
      <c r="E17" s="107" t="e">
        <f>SUM(E10:E16)</f>
        <v>#REF!</v>
      </c>
      <c r="F17" s="106">
        <v>595488</v>
      </c>
      <c r="G17" s="55">
        <v>2699991</v>
      </c>
      <c r="H17" s="108">
        <v>54700816</v>
      </c>
      <c r="I17" s="160" t="e">
        <f t="shared" si="2"/>
        <v>#REF!</v>
      </c>
      <c r="J17" s="161" t="e">
        <f t="shared" si="0"/>
        <v>#REF!</v>
      </c>
      <c r="K17" s="191" t="e">
        <f t="shared" si="0"/>
        <v>#REF!</v>
      </c>
      <c r="L17" s="163" t="e">
        <f t="shared" si="3"/>
        <v>#REF!</v>
      </c>
      <c r="M17" s="164" t="e">
        <f t="shared" si="1"/>
        <v>#REF!</v>
      </c>
      <c r="N17" s="165" t="e">
        <f t="shared" si="1"/>
        <v>#REF!</v>
      </c>
      <c r="O17" s="5"/>
    </row>
    <row r="18" spans="2:14" s="3" customFormat="1" ht="15.75" thickTop="1">
      <c r="B18" s="87" t="s">
        <v>35</v>
      </c>
      <c r="C18" s="88" t="e">
        <f>SUMIF(#REF!,'BSP Comparação ABR-JAN'!$A18,#REF!)</f>
        <v>#REF!</v>
      </c>
      <c r="D18" s="30" t="e">
        <f>SUMIF(#REF!,'BSP Comparação ABR-JAN'!$A18,#REF!)</f>
        <v>#REF!</v>
      </c>
      <c r="E18" s="89" t="e">
        <f>SUMIF(#REF!,'BSP Comparação ABR-JAN'!$A18,#REF!)</f>
        <v>#REF!</v>
      </c>
      <c r="F18" s="88">
        <v>82172</v>
      </c>
      <c r="G18" s="30">
        <v>302737</v>
      </c>
      <c r="H18" s="90">
        <v>6359832</v>
      </c>
      <c r="I18" s="149" t="e">
        <f t="shared" si="2"/>
        <v>#REF!</v>
      </c>
      <c r="J18" s="150" t="e">
        <f t="shared" si="0"/>
        <v>#REF!</v>
      </c>
      <c r="K18" s="189" t="e">
        <f t="shared" si="0"/>
        <v>#REF!</v>
      </c>
      <c r="L18" s="152" t="e">
        <f t="shared" si="3"/>
        <v>#REF!</v>
      </c>
      <c r="M18" s="153" t="e">
        <f t="shared" si="1"/>
        <v>#REF!</v>
      </c>
      <c r="N18" s="154" t="e">
        <f t="shared" si="1"/>
        <v>#REF!</v>
      </c>
    </row>
    <row r="19" spans="2:14" s="3" customFormat="1" ht="15">
      <c r="B19" s="97" t="s">
        <v>36</v>
      </c>
      <c r="C19" s="88" t="e">
        <f>SUMIF(#REF!,'BSP Comparação ABR-JAN'!$A19,#REF!)</f>
        <v>#REF!</v>
      </c>
      <c r="D19" s="30" t="e">
        <f>SUMIF(#REF!,'BSP Comparação ABR-JAN'!$A19,#REF!)</f>
        <v>#REF!</v>
      </c>
      <c r="E19" s="89" t="e">
        <f>SUMIF(#REF!,'BSP Comparação ABR-JAN'!$A19,#REF!)</f>
        <v>#REF!</v>
      </c>
      <c r="F19" s="98">
        <v>120720</v>
      </c>
      <c r="G19" s="34">
        <v>436970</v>
      </c>
      <c r="H19" s="99">
        <v>9355282</v>
      </c>
      <c r="I19" s="166" t="e">
        <f t="shared" si="2"/>
        <v>#REF!</v>
      </c>
      <c r="J19" s="155" t="e">
        <f t="shared" si="0"/>
        <v>#REF!</v>
      </c>
      <c r="K19" s="190" t="e">
        <f t="shared" si="0"/>
        <v>#REF!</v>
      </c>
      <c r="L19" s="157" t="e">
        <f t="shared" si="3"/>
        <v>#REF!</v>
      </c>
      <c r="M19" s="158" t="e">
        <f t="shared" si="1"/>
        <v>#REF!</v>
      </c>
      <c r="N19" s="159" t="e">
        <f t="shared" si="1"/>
        <v>#REF!</v>
      </c>
    </row>
    <row r="20" spans="2:14" s="3" customFormat="1" ht="15">
      <c r="B20" s="116" t="s">
        <v>37</v>
      </c>
      <c r="C20" s="88" t="e">
        <f>SUMIF(#REF!,'BSP Comparação ABR-JAN'!$A20,#REF!)</f>
        <v>#REF!</v>
      </c>
      <c r="D20" s="30" t="e">
        <f>SUMIF(#REF!,'BSP Comparação ABR-JAN'!$A20,#REF!)</f>
        <v>#REF!</v>
      </c>
      <c r="E20" s="89" t="e">
        <f>SUMIF(#REF!,'BSP Comparação ABR-JAN'!$A20,#REF!)</f>
        <v>#REF!</v>
      </c>
      <c r="F20" s="117">
        <v>32164</v>
      </c>
      <c r="G20" s="38">
        <v>119720</v>
      </c>
      <c r="H20" s="118">
        <v>2736972</v>
      </c>
      <c r="I20" s="167" t="e">
        <f t="shared" si="2"/>
        <v>#REF!</v>
      </c>
      <c r="J20" s="168" t="e">
        <f t="shared" si="0"/>
        <v>#REF!</v>
      </c>
      <c r="K20" s="192" t="e">
        <f t="shared" si="0"/>
        <v>#REF!</v>
      </c>
      <c r="L20" s="170" t="e">
        <f t="shared" si="3"/>
        <v>#REF!</v>
      </c>
      <c r="M20" s="171" t="e">
        <f t="shared" si="1"/>
        <v>#REF!</v>
      </c>
      <c r="N20" s="172" t="e">
        <f t="shared" si="1"/>
        <v>#REF!</v>
      </c>
    </row>
    <row r="21" spans="2:14" s="3" customFormat="1" ht="15.75" thickBot="1">
      <c r="B21" s="105" t="s">
        <v>46</v>
      </c>
      <c r="C21" s="106" t="e">
        <f>SUM(C18:C20)</f>
        <v>#REF!</v>
      </c>
      <c r="D21" s="55" t="e">
        <f>SUM(D18:D20)</f>
        <v>#REF!</v>
      </c>
      <c r="E21" s="107" t="e">
        <f>SUM(E18:E20)</f>
        <v>#REF!</v>
      </c>
      <c r="F21" s="106">
        <v>235056</v>
      </c>
      <c r="G21" s="55">
        <v>859427</v>
      </c>
      <c r="H21" s="108">
        <v>18452086</v>
      </c>
      <c r="I21" s="160" t="e">
        <f t="shared" si="2"/>
        <v>#REF!</v>
      </c>
      <c r="J21" s="161" t="e">
        <f t="shared" si="0"/>
        <v>#REF!</v>
      </c>
      <c r="K21" s="191" t="e">
        <f t="shared" si="0"/>
        <v>#REF!</v>
      </c>
      <c r="L21" s="163" t="e">
        <f t="shared" si="3"/>
        <v>#REF!</v>
      </c>
      <c r="M21" s="164" t="e">
        <f t="shared" si="1"/>
        <v>#REF!</v>
      </c>
      <c r="N21" s="165" t="e">
        <f t="shared" si="1"/>
        <v>#REF!</v>
      </c>
    </row>
    <row r="22" spans="2:14" s="3" customFormat="1" ht="15.75" thickTop="1">
      <c r="B22" s="97" t="s">
        <v>15</v>
      </c>
      <c r="C22" s="88" t="e">
        <f>SUMIF(#REF!,'BSP Comparação ABR-JAN'!$A22,#REF!)</f>
        <v>#REF!</v>
      </c>
      <c r="D22" s="30" t="e">
        <f>SUMIF(#REF!,'BSP Comparação ABR-JAN'!$A22,#REF!)</f>
        <v>#REF!</v>
      </c>
      <c r="E22" s="89" t="e">
        <f>SUMIF(#REF!,'BSP Comparação ABR-JAN'!$A22,#REF!)</f>
        <v>#REF!</v>
      </c>
      <c r="F22" s="98">
        <v>157845</v>
      </c>
      <c r="G22" s="34">
        <v>646040</v>
      </c>
      <c r="H22" s="99">
        <v>13318148</v>
      </c>
      <c r="I22" s="166" t="e">
        <f t="shared" si="2"/>
        <v>#REF!</v>
      </c>
      <c r="J22" s="155" t="e">
        <f t="shared" si="0"/>
        <v>#REF!</v>
      </c>
      <c r="K22" s="190" t="e">
        <f t="shared" si="0"/>
        <v>#REF!</v>
      </c>
      <c r="L22" s="157" t="e">
        <f t="shared" si="3"/>
        <v>#REF!</v>
      </c>
      <c r="M22" s="158" t="e">
        <f t="shared" si="1"/>
        <v>#REF!</v>
      </c>
      <c r="N22" s="159" t="e">
        <f t="shared" si="1"/>
        <v>#REF!</v>
      </c>
    </row>
    <row r="23" spans="2:14" s="3" customFormat="1" ht="15">
      <c r="B23" s="97" t="s">
        <v>16</v>
      </c>
      <c r="C23" s="88" t="e">
        <f>SUMIF(#REF!,'BSP Comparação ABR-JAN'!$A23,#REF!)</f>
        <v>#REF!</v>
      </c>
      <c r="D23" s="30" t="e">
        <f>SUMIF(#REF!,'BSP Comparação ABR-JAN'!$A23,#REF!)</f>
        <v>#REF!</v>
      </c>
      <c r="E23" s="89" t="e">
        <f>SUMIF(#REF!,'BSP Comparação ABR-JAN'!$A23,#REF!)</f>
        <v>#REF!</v>
      </c>
      <c r="F23" s="98">
        <v>738313</v>
      </c>
      <c r="G23" s="34">
        <v>2882013</v>
      </c>
      <c r="H23" s="99">
        <v>60307572</v>
      </c>
      <c r="I23" s="166" t="e">
        <f t="shared" si="2"/>
        <v>#REF!</v>
      </c>
      <c r="J23" s="155" t="e">
        <f t="shared" si="0"/>
        <v>#REF!</v>
      </c>
      <c r="K23" s="190" t="e">
        <f t="shared" si="0"/>
        <v>#REF!</v>
      </c>
      <c r="L23" s="157" t="e">
        <f t="shared" si="3"/>
        <v>#REF!</v>
      </c>
      <c r="M23" s="158" t="e">
        <f t="shared" si="1"/>
        <v>#REF!</v>
      </c>
      <c r="N23" s="159" t="e">
        <f t="shared" si="1"/>
        <v>#REF!</v>
      </c>
    </row>
    <row r="24" spans="2:14" s="3" customFormat="1" ht="15">
      <c r="B24" s="97" t="s">
        <v>17</v>
      </c>
      <c r="C24" s="88" t="e">
        <f>SUMIF(#REF!,'BSP Comparação ABR-JAN'!$A24,#REF!)</f>
        <v>#REF!</v>
      </c>
      <c r="D24" s="30" t="e">
        <f>SUMIF(#REF!,'BSP Comparação ABR-JAN'!$A24,#REF!)</f>
        <v>#REF!</v>
      </c>
      <c r="E24" s="89" t="e">
        <f>SUMIF(#REF!,'BSP Comparação ABR-JAN'!$A24,#REF!)</f>
        <v>#REF!</v>
      </c>
      <c r="F24" s="98">
        <v>419411</v>
      </c>
      <c r="G24" s="34">
        <v>1686076</v>
      </c>
      <c r="H24" s="99">
        <v>35018060</v>
      </c>
      <c r="I24" s="166" t="e">
        <f t="shared" si="2"/>
        <v>#REF!</v>
      </c>
      <c r="J24" s="155" t="e">
        <f t="shared" si="0"/>
        <v>#REF!</v>
      </c>
      <c r="K24" s="190" t="e">
        <f t="shared" si="0"/>
        <v>#REF!</v>
      </c>
      <c r="L24" s="157" t="e">
        <f t="shared" si="3"/>
        <v>#REF!</v>
      </c>
      <c r="M24" s="158" t="e">
        <f t="shared" si="1"/>
        <v>#REF!</v>
      </c>
      <c r="N24" s="159" t="e">
        <f t="shared" si="1"/>
        <v>#REF!</v>
      </c>
    </row>
    <row r="25" spans="2:14" s="3" customFormat="1" ht="15">
      <c r="B25" s="97" t="s">
        <v>18</v>
      </c>
      <c r="C25" s="88" t="e">
        <f>SUMIF(#REF!,'BSP Comparação ABR-JAN'!$A25,#REF!)</f>
        <v>#REF!</v>
      </c>
      <c r="D25" s="30" t="e">
        <f>SUMIF(#REF!,'BSP Comparação ABR-JAN'!$A25,#REF!)</f>
        <v>#REF!</v>
      </c>
      <c r="E25" s="89" t="e">
        <f>SUMIF(#REF!,'BSP Comparação ABR-JAN'!$A25,#REF!)</f>
        <v>#REF!</v>
      </c>
      <c r="F25" s="98">
        <v>464818</v>
      </c>
      <c r="G25" s="34">
        <v>1933582</v>
      </c>
      <c r="H25" s="99">
        <v>41012524</v>
      </c>
      <c r="I25" s="166" t="e">
        <f t="shared" si="2"/>
        <v>#REF!</v>
      </c>
      <c r="J25" s="155" t="e">
        <f t="shared" si="0"/>
        <v>#REF!</v>
      </c>
      <c r="K25" s="190" t="e">
        <f t="shared" si="0"/>
        <v>#REF!</v>
      </c>
      <c r="L25" s="157" t="e">
        <f t="shared" si="3"/>
        <v>#REF!</v>
      </c>
      <c r="M25" s="158" t="e">
        <f t="shared" si="1"/>
        <v>#REF!</v>
      </c>
      <c r="N25" s="159" t="e">
        <f t="shared" si="1"/>
        <v>#REF!</v>
      </c>
    </row>
    <row r="26" spans="2:14" s="3" customFormat="1" ht="15">
      <c r="B26" s="97" t="s">
        <v>19</v>
      </c>
      <c r="C26" s="88" t="e">
        <f>SUMIF(#REF!,'BSP Comparação ABR-JAN'!$A26,#REF!)</f>
        <v>#REF!</v>
      </c>
      <c r="D26" s="30" t="e">
        <f>SUMIF(#REF!,'BSP Comparação ABR-JAN'!$A26,#REF!)</f>
        <v>#REF!</v>
      </c>
      <c r="E26" s="89" t="e">
        <f>SUMIF(#REF!,'BSP Comparação ABR-JAN'!$A26,#REF!)</f>
        <v>#REF!</v>
      </c>
      <c r="F26" s="98">
        <v>217666</v>
      </c>
      <c r="G26" s="34">
        <v>830310</v>
      </c>
      <c r="H26" s="99">
        <v>18735202</v>
      </c>
      <c r="I26" s="166" t="e">
        <f t="shared" si="2"/>
        <v>#REF!</v>
      </c>
      <c r="J26" s="155" t="e">
        <f t="shared" si="0"/>
        <v>#REF!</v>
      </c>
      <c r="K26" s="190" t="e">
        <f t="shared" si="0"/>
        <v>#REF!</v>
      </c>
      <c r="L26" s="157" t="e">
        <f t="shared" si="3"/>
        <v>#REF!</v>
      </c>
      <c r="M26" s="158" t="e">
        <f t="shared" si="1"/>
        <v>#REF!</v>
      </c>
      <c r="N26" s="159" t="e">
        <f t="shared" si="1"/>
        <v>#REF!</v>
      </c>
    </row>
    <row r="27" spans="2:15" s="3" customFormat="1" ht="15.75">
      <c r="B27" s="97" t="s">
        <v>20</v>
      </c>
      <c r="C27" s="88" t="e">
        <f>SUMIF(#REF!,'BSP Comparação ABR-JAN'!$A27,#REF!)</f>
        <v>#REF!</v>
      </c>
      <c r="D27" s="30" t="e">
        <f>SUMIF(#REF!,'BSP Comparação ABR-JAN'!$A27,#REF!)</f>
        <v>#REF!</v>
      </c>
      <c r="E27" s="89" t="e">
        <f>SUMIF(#REF!,'BSP Comparação ABR-JAN'!$A27,#REF!)</f>
        <v>#REF!</v>
      </c>
      <c r="F27" s="98">
        <v>402799</v>
      </c>
      <c r="G27" s="34">
        <v>1571826</v>
      </c>
      <c r="H27" s="99">
        <v>32163968</v>
      </c>
      <c r="I27" s="166" t="e">
        <f t="shared" si="2"/>
        <v>#REF!</v>
      </c>
      <c r="J27" s="155" t="e">
        <f t="shared" si="0"/>
        <v>#REF!</v>
      </c>
      <c r="K27" s="190" t="e">
        <f t="shared" si="0"/>
        <v>#REF!</v>
      </c>
      <c r="L27" s="157" t="e">
        <f t="shared" si="3"/>
        <v>#REF!</v>
      </c>
      <c r="M27" s="158" t="e">
        <f t="shared" si="1"/>
        <v>#REF!</v>
      </c>
      <c r="N27" s="159" t="e">
        <f t="shared" si="1"/>
        <v>#REF!</v>
      </c>
      <c r="O27" s="5"/>
    </row>
    <row r="28" spans="2:14" s="3" customFormat="1" ht="15">
      <c r="B28" s="97" t="s">
        <v>21</v>
      </c>
      <c r="C28" s="88" t="e">
        <f>SUMIF(#REF!,'BSP Comparação ABR-JAN'!$A28,#REF!)</f>
        <v>#REF!</v>
      </c>
      <c r="D28" s="30" t="e">
        <f>SUMIF(#REF!,'BSP Comparação ABR-JAN'!$A28,#REF!)</f>
        <v>#REF!</v>
      </c>
      <c r="E28" s="89" t="e">
        <f>SUMIF(#REF!,'BSP Comparação ABR-JAN'!$A28,#REF!)</f>
        <v>#REF!</v>
      </c>
      <c r="F28" s="98">
        <v>245511</v>
      </c>
      <c r="G28" s="34">
        <v>941742</v>
      </c>
      <c r="H28" s="99">
        <v>21622796</v>
      </c>
      <c r="I28" s="166" t="e">
        <f t="shared" si="2"/>
        <v>#REF!</v>
      </c>
      <c r="J28" s="155" t="e">
        <f t="shared" si="0"/>
        <v>#REF!</v>
      </c>
      <c r="K28" s="190" t="e">
        <f t="shared" si="0"/>
        <v>#REF!</v>
      </c>
      <c r="L28" s="157" t="e">
        <f t="shared" si="3"/>
        <v>#REF!</v>
      </c>
      <c r="M28" s="158" t="e">
        <f t="shared" si="1"/>
        <v>#REF!</v>
      </c>
      <c r="N28" s="159" t="e">
        <f t="shared" si="1"/>
        <v>#REF!</v>
      </c>
    </row>
    <row r="29" spans="2:14" s="3" customFormat="1" ht="15">
      <c r="B29" s="97" t="s">
        <v>22</v>
      </c>
      <c r="C29" s="88" t="e">
        <f>SUMIF(#REF!,'BSP Comparação ABR-JAN'!$A29,#REF!)</f>
        <v>#REF!</v>
      </c>
      <c r="D29" s="30" t="e">
        <f>SUMIF(#REF!,'BSP Comparação ABR-JAN'!$A29,#REF!)</f>
        <v>#REF!</v>
      </c>
      <c r="E29" s="89" t="e">
        <f>SUMIF(#REF!,'BSP Comparação ABR-JAN'!$A29,#REF!)</f>
        <v>#REF!</v>
      </c>
      <c r="F29" s="98">
        <v>128425</v>
      </c>
      <c r="G29" s="34">
        <v>492027</v>
      </c>
      <c r="H29" s="99">
        <v>10796880</v>
      </c>
      <c r="I29" s="166" t="e">
        <f t="shared" si="2"/>
        <v>#REF!</v>
      </c>
      <c r="J29" s="155" t="e">
        <f t="shared" si="0"/>
        <v>#REF!</v>
      </c>
      <c r="K29" s="190" t="e">
        <f t="shared" si="0"/>
        <v>#REF!</v>
      </c>
      <c r="L29" s="157" t="e">
        <f t="shared" si="3"/>
        <v>#REF!</v>
      </c>
      <c r="M29" s="158" t="e">
        <f t="shared" si="1"/>
        <v>#REF!</v>
      </c>
      <c r="N29" s="159" t="e">
        <f t="shared" si="1"/>
        <v>#REF!</v>
      </c>
    </row>
    <row r="30" spans="2:14" s="3" customFormat="1" ht="15">
      <c r="B30" s="97" t="s">
        <v>23</v>
      </c>
      <c r="C30" s="88" t="e">
        <f>SUMIF(#REF!,'BSP Comparação ABR-JAN'!$A30,#REF!)</f>
        <v>#REF!</v>
      </c>
      <c r="D30" s="30" t="e">
        <f>SUMIF(#REF!,'BSP Comparação ABR-JAN'!$A30,#REF!)</f>
        <v>#REF!</v>
      </c>
      <c r="E30" s="89" t="e">
        <f>SUMIF(#REF!,'BSP Comparação ABR-JAN'!$A30,#REF!)</f>
        <v>#REF!</v>
      </c>
      <c r="F30" s="98">
        <v>89002</v>
      </c>
      <c r="G30" s="34">
        <v>356527</v>
      </c>
      <c r="H30" s="99">
        <v>7011918</v>
      </c>
      <c r="I30" s="166" t="e">
        <f t="shared" si="2"/>
        <v>#REF!</v>
      </c>
      <c r="J30" s="155" t="e">
        <f t="shared" si="0"/>
        <v>#REF!</v>
      </c>
      <c r="K30" s="190" t="e">
        <f t="shared" si="0"/>
        <v>#REF!</v>
      </c>
      <c r="L30" s="157" t="e">
        <f t="shared" si="3"/>
        <v>#REF!</v>
      </c>
      <c r="M30" s="158" t="e">
        <f t="shared" si="1"/>
        <v>#REF!</v>
      </c>
      <c r="N30" s="159" t="e">
        <f t="shared" si="1"/>
        <v>#REF!</v>
      </c>
    </row>
    <row r="31" spans="2:15" s="3" customFormat="1" ht="16.5" thickBot="1">
      <c r="B31" s="105" t="s">
        <v>43</v>
      </c>
      <c r="C31" s="106" t="e">
        <f>SUM(C22:C30)</f>
        <v>#REF!</v>
      </c>
      <c r="D31" s="55" t="e">
        <f>SUM(D22:D30)</f>
        <v>#REF!</v>
      </c>
      <c r="E31" s="107" t="e">
        <f>SUM(E22:E30)</f>
        <v>#REF!</v>
      </c>
      <c r="F31" s="106">
        <v>2863790</v>
      </c>
      <c r="G31" s="55">
        <v>11340143</v>
      </c>
      <c r="H31" s="108">
        <v>239987068</v>
      </c>
      <c r="I31" s="160" t="e">
        <f t="shared" si="2"/>
        <v>#REF!</v>
      </c>
      <c r="J31" s="161" t="e">
        <f t="shared" si="0"/>
        <v>#REF!</v>
      </c>
      <c r="K31" s="191" t="e">
        <f t="shared" si="0"/>
        <v>#REF!</v>
      </c>
      <c r="L31" s="163" t="e">
        <f t="shared" si="3"/>
        <v>#REF!</v>
      </c>
      <c r="M31" s="164" t="e">
        <f t="shared" si="1"/>
        <v>#REF!</v>
      </c>
      <c r="N31" s="165" t="e">
        <f t="shared" si="1"/>
        <v>#REF!</v>
      </c>
      <c r="O31" s="5"/>
    </row>
    <row r="32" spans="2:14" s="3" customFormat="1" ht="15.75" thickTop="1">
      <c r="B32" s="87" t="s">
        <v>31</v>
      </c>
      <c r="C32" s="88" t="e">
        <f>SUMIF(#REF!,'BSP Comparação ABR-JAN'!$A32,#REF!)</f>
        <v>#REF!</v>
      </c>
      <c r="D32" s="30" t="e">
        <f>SUMIF(#REF!,'BSP Comparação ABR-JAN'!$A32,#REF!)</f>
        <v>#REF!</v>
      </c>
      <c r="E32" s="89" t="e">
        <f>SUMIF(#REF!,'BSP Comparação ABR-JAN'!$A32,#REF!)</f>
        <v>#REF!</v>
      </c>
      <c r="F32" s="88">
        <v>39552</v>
      </c>
      <c r="G32" s="30">
        <v>149258</v>
      </c>
      <c r="H32" s="90">
        <v>2930844</v>
      </c>
      <c r="I32" s="149" t="e">
        <f t="shared" si="2"/>
        <v>#REF!</v>
      </c>
      <c r="J32" s="150" t="e">
        <f t="shared" si="0"/>
        <v>#REF!</v>
      </c>
      <c r="K32" s="189" t="e">
        <f t="shared" si="0"/>
        <v>#REF!</v>
      </c>
      <c r="L32" s="152" t="e">
        <f t="shared" si="3"/>
        <v>#REF!</v>
      </c>
      <c r="M32" s="153" t="e">
        <f t="shared" si="1"/>
        <v>#REF!</v>
      </c>
      <c r="N32" s="154" t="e">
        <f t="shared" si="1"/>
        <v>#REF!</v>
      </c>
    </row>
    <row r="33" spans="2:14" s="3" customFormat="1" ht="15">
      <c r="B33" s="97" t="s">
        <v>32</v>
      </c>
      <c r="C33" s="88" t="e">
        <f>SUMIF(#REF!,'BSP Comparação ABR-JAN'!$A33,#REF!)</f>
        <v>#REF!</v>
      </c>
      <c r="D33" s="30" t="e">
        <f>SUMIF(#REF!,'BSP Comparação ABR-JAN'!$A33,#REF!)</f>
        <v>#REF!</v>
      </c>
      <c r="E33" s="89" t="e">
        <f>SUMIF(#REF!,'BSP Comparação ABR-JAN'!$A33,#REF!)</f>
        <v>#REF!</v>
      </c>
      <c r="F33" s="98">
        <v>306821</v>
      </c>
      <c r="G33" s="34">
        <v>1191850</v>
      </c>
      <c r="H33" s="99">
        <v>25580198</v>
      </c>
      <c r="I33" s="166" t="e">
        <f t="shared" si="2"/>
        <v>#REF!</v>
      </c>
      <c r="J33" s="155" t="e">
        <f t="shared" si="0"/>
        <v>#REF!</v>
      </c>
      <c r="K33" s="190" t="e">
        <f t="shared" si="0"/>
        <v>#REF!</v>
      </c>
      <c r="L33" s="157" t="e">
        <f t="shared" si="3"/>
        <v>#REF!</v>
      </c>
      <c r="M33" s="158" t="e">
        <f t="shared" si="1"/>
        <v>#REF!</v>
      </c>
      <c r="N33" s="159" t="e">
        <f t="shared" si="1"/>
        <v>#REF!</v>
      </c>
    </row>
    <row r="34" spans="2:99" s="4" customFormat="1" ht="15">
      <c r="B34" s="97" t="s">
        <v>33</v>
      </c>
      <c r="C34" s="88" t="e">
        <f>SUMIF(#REF!,'BSP Comparação ABR-JAN'!$A34,#REF!)</f>
        <v>#REF!</v>
      </c>
      <c r="D34" s="30" t="e">
        <f>SUMIF(#REF!,'BSP Comparação ABR-JAN'!$A34,#REF!)</f>
        <v>#REF!</v>
      </c>
      <c r="E34" s="89" t="e">
        <f>SUMIF(#REF!,'BSP Comparação ABR-JAN'!$A34,#REF!)</f>
        <v>#REF!</v>
      </c>
      <c r="F34" s="98">
        <v>265437</v>
      </c>
      <c r="G34" s="34">
        <v>951394</v>
      </c>
      <c r="H34" s="99">
        <v>20488984</v>
      </c>
      <c r="I34" s="166" t="e">
        <f t="shared" si="2"/>
        <v>#REF!</v>
      </c>
      <c r="J34" s="155" t="e">
        <f t="shared" si="0"/>
        <v>#REF!</v>
      </c>
      <c r="K34" s="190" t="e">
        <f t="shared" si="0"/>
        <v>#REF!</v>
      </c>
      <c r="L34" s="157" t="e">
        <f t="shared" si="3"/>
        <v>#REF!</v>
      </c>
      <c r="M34" s="158" t="e">
        <f t="shared" si="1"/>
        <v>#REF!</v>
      </c>
      <c r="N34" s="159" t="e">
        <f t="shared" si="1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2:99" s="4" customFormat="1" ht="15">
      <c r="B35" s="116" t="s">
        <v>34</v>
      </c>
      <c r="C35" s="88" t="e">
        <f>SUMIF(#REF!,'BSP Comparação ABR-JAN'!$A35,#REF!)</f>
        <v>#REF!</v>
      </c>
      <c r="D35" s="30" t="e">
        <f>SUMIF(#REF!,'BSP Comparação ABR-JAN'!$A35,#REF!)</f>
        <v>#REF!</v>
      </c>
      <c r="E35" s="89" t="e">
        <f>SUMIF(#REF!,'BSP Comparação ABR-JAN'!$A35,#REF!)</f>
        <v>#REF!</v>
      </c>
      <c r="F35" s="117">
        <v>313373</v>
      </c>
      <c r="G35" s="38">
        <v>1096958</v>
      </c>
      <c r="H35" s="118">
        <v>23904086</v>
      </c>
      <c r="I35" s="167" t="e">
        <f t="shared" si="2"/>
        <v>#REF!</v>
      </c>
      <c r="J35" s="168" t="e">
        <f t="shared" si="0"/>
        <v>#REF!</v>
      </c>
      <c r="K35" s="192" t="e">
        <f t="shared" si="0"/>
        <v>#REF!</v>
      </c>
      <c r="L35" s="170" t="e">
        <f t="shared" si="3"/>
        <v>#REF!</v>
      </c>
      <c r="M35" s="171" t="e">
        <f t="shared" si="1"/>
        <v>#REF!</v>
      </c>
      <c r="N35" s="172" t="e">
        <f t="shared" si="1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125" t="s">
        <v>45</v>
      </c>
      <c r="C36" s="106" t="e">
        <f>SUM(C32:C35)</f>
        <v>#REF!</v>
      </c>
      <c r="D36" s="55" t="e">
        <f>SUM(D32:D35)</f>
        <v>#REF!</v>
      </c>
      <c r="E36" s="107" t="e">
        <f>SUM(E32:E35)</f>
        <v>#REF!</v>
      </c>
      <c r="F36" s="126">
        <v>925183</v>
      </c>
      <c r="G36" s="47">
        <v>3389460</v>
      </c>
      <c r="H36" s="127">
        <v>72904112</v>
      </c>
      <c r="I36" s="173" t="e">
        <f t="shared" si="2"/>
        <v>#REF!</v>
      </c>
      <c r="J36" s="174" t="e">
        <f t="shared" si="0"/>
        <v>#REF!</v>
      </c>
      <c r="K36" s="193" t="e">
        <f t="shared" si="0"/>
        <v>#REF!</v>
      </c>
      <c r="L36" s="176" t="e">
        <f t="shared" si="3"/>
        <v>#REF!</v>
      </c>
      <c r="M36" s="177" t="e">
        <f t="shared" si="1"/>
        <v>#REF!</v>
      </c>
      <c r="N36" s="178" t="e">
        <f t="shared" si="1"/>
        <v>#REF!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1"/>
      <c r="E37" s="179"/>
      <c r="F37" s="51"/>
      <c r="G37" s="51"/>
      <c r="H37" s="179"/>
      <c r="I37" s="180"/>
      <c r="J37" s="180"/>
      <c r="K37" s="194"/>
      <c r="L37" s="181"/>
      <c r="M37" s="181"/>
      <c r="N37" s="181"/>
    </row>
    <row r="38" spans="2:14" ht="16.5" thickBot="1" thickTop="1">
      <c r="B38" s="137" t="s">
        <v>40</v>
      </c>
      <c r="C38" s="138" t="e">
        <f aca="true" t="shared" si="4" ref="C38:H38">C9+C17+C21+C31+C36</f>
        <v>#REF!</v>
      </c>
      <c r="D38" s="42" t="e">
        <f t="shared" si="4"/>
        <v>#REF!</v>
      </c>
      <c r="E38" s="182" t="e">
        <f t="shared" si="4"/>
        <v>#REF!</v>
      </c>
      <c r="F38" s="138">
        <f t="shared" si="4"/>
        <v>4793706</v>
      </c>
      <c r="G38" s="42">
        <f t="shared" si="4"/>
        <v>18952769</v>
      </c>
      <c r="H38" s="182">
        <f t="shared" si="4"/>
        <v>400141132</v>
      </c>
      <c r="I38" s="183" t="e">
        <f>C38-F38</f>
        <v>#REF!</v>
      </c>
      <c r="J38" s="184" t="e">
        <f>D38-G38</f>
        <v>#REF!</v>
      </c>
      <c r="K38" s="195" t="e">
        <f>E38-H38</f>
        <v>#REF!</v>
      </c>
      <c r="L38" s="186" t="e">
        <f t="shared" si="3"/>
        <v>#REF!</v>
      </c>
      <c r="M38" s="187" t="e">
        <f t="shared" si="1"/>
        <v>#REF!</v>
      </c>
      <c r="N38" s="188" t="e">
        <f t="shared" si="1"/>
        <v>#REF!</v>
      </c>
    </row>
    <row r="39" spans="2:5" ht="15.75" thickTop="1">
      <c r="B39" s="24"/>
      <c r="C39" s="45"/>
      <c r="D39" s="45"/>
      <c r="E39" s="45"/>
    </row>
  </sheetData>
  <sheetProtection/>
  <mergeCells count="5">
    <mergeCell ref="L3:N3"/>
    <mergeCell ref="B3:B4"/>
    <mergeCell ref="C3:E3"/>
    <mergeCell ref="F3:H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U40"/>
  <sheetViews>
    <sheetView showGridLines="0" zoomScaleSheetLayoutView="70" zoomScalePageLayoutView="0" workbookViewId="0" topLeftCell="A31">
      <selection activeCell="A1" sqref="A1:O39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4" width="11.7109375" style="2" customWidth="1"/>
    <col min="5" max="5" width="16.7109375" style="2" customWidth="1"/>
    <col min="6" max="7" width="11.7109375" style="2" customWidth="1"/>
    <col min="8" max="8" width="16.7109375" style="2" customWidth="1"/>
    <col min="9" max="10" width="11.7109375" style="2" customWidth="1"/>
    <col min="11" max="11" width="16.7109375" style="2" customWidth="1"/>
    <col min="12" max="14" width="9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72</v>
      </c>
    </row>
    <row r="3" spans="2:99" s="6" customFormat="1" ht="16.5" customHeight="1" thickTop="1">
      <c r="B3" s="206" t="s">
        <v>38</v>
      </c>
      <c r="C3" s="204" t="s">
        <v>65</v>
      </c>
      <c r="D3" s="203"/>
      <c r="E3" s="205"/>
      <c r="F3" s="204" t="s">
        <v>71</v>
      </c>
      <c r="G3" s="203"/>
      <c r="H3" s="205"/>
      <c r="I3" s="204" t="s">
        <v>68</v>
      </c>
      <c r="J3" s="203"/>
      <c r="K3" s="205"/>
      <c r="L3" s="203" t="s">
        <v>62</v>
      </c>
      <c r="M3" s="203"/>
      <c r="N3" s="20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07"/>
      <c r="C4" s="84" t="s">
        <v>10</v>
      </c>
      <c r="D4" s="61" t="s">
        <v>63</v>
      </c>
      <c r="E4" s="85" t="s">
        <v>48</v>
      </c>
      <c r="F4" s="84" t="s">
        <v>10</v>
      </c>
      <c r="G4" s="61" t="s">
        <v>63</v>
      </c>
      <c r="H4" s="85" t="s">
        <v>48</v>
      </c>
      <c r="I4" s="84" t="s">
        <v>10</v>
      </c>
      <c r="J4" s="61" t="s">
        <v>63</v>
      </c>
      <c r="K4" s="85" t="s">
        <v>48</v>
      </c>
      <c r="L4" s="86" t="s">
        <v>10</v>
      </c>
      <c r="M4" s="61" t="s">
        <v>63</v>
      </c>
      <c r="N4" s="62" t="s">
        <v>69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2:99" s="6" customFormat="1" ht="16.5" thickTop="1">
      <c r="B5" s="87" t="s">
        <v>11</v>
      </c>
      <c r="C5" s="88" t="e">
        <f>SUMIF(#REF!,'BSP Comparação ABR-JAN'!$A5,#REF!)</f>
        <v>#REF!</v>
      </c>
      <c r="D5" s="30" t="e">
        <f>SUMIF(#REF!,'BSP Comparação ABR-JAN'!$A5,#REF!)</f>
        <v>#REF!</v>
      </c>
      <c r="E5" s="89" t="e">
        <f>SUMIF(#REF!,'BSP Comparação ABR-JAN'!$A5,#REF!)</f>
        <v>#REF!</v>
      </c>
      <c r="F5" s="88">
        <v>12957</v>
      </c>
      <c r="G5" s="30">
        <v>52136</v>
      </c>
      <c r="H5" s="90">
        <v>1133178</v>
      </c>
      <c r="I5" s="149" t="e">
        <f>C5-F5</f>
        <v>#REF!</v>
      </c>
      <c r="J5" s="150" t="e">
        <f aca="true" t="shared" si="0" ref="J5:K36">D5-G5</f>
        <v>#REF!</v>
      </c>
      <c r="K5" s="151" t="e">
        <f t="shared" si="0"/>
        <v>#REF!</v>
      </c>
      <c r="L5" s="152" t="e">
        <f>(C5-F5)/F5</f>
        <v>#REF!</v>
      </c>
      <c r="M5" s="153" t="e">
        <f aca="true" t="shared" si="1" ref="M5:N38">(D5-G5)/G5</f>
        <v>#REF!</v>
      </c>
      <c r="N5" s="154" t="e">
        <f t="shared" si="1"/>
        <v>#REF!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2:14" ht="15">
      <c r="B6" s="97" t="s">
        <v>12</v>
      </c>
      <c r="C6" s="88" t="e">
        <f>SUMIF(#REF!,'BSP Comparação ABR-JAN'!$A6,#REF!)</f>
        <v>#REF!</v>
      </c>
      <c r="D6" s="30" t="e">
        <f>SUMIF(#REF!,'BSP Comparação ABR-JAN'!$A6,#REF!)</f>
        <v>#REF!</v>
      </c>
      <c r="E6" s="89" t="e">
        <f>SUMIF(#REF!,'BSP Comparação ABR-JAN'!$A6,#REF!)</f>
        <v>#REF!</v>
      </c>
      <c r="F6" s="98">
        <v>59201</v>
      </c>
      <c r="G6" s="34">
        <v>237898</v>
      </c>
      <c r="H6" s="99">
        <v>4896262</v>
      </c>
      <c r="I6" s="149" t="e">
        <f aca="true" t="shared" si="2" ref="I6:I36">C6-F6</f>
        <v>#REF!</v>
      </c>
      <c r="J6" s="155" t="e">
        <f t="shared" si="0"/>
        <v>#REF!</v>
      </c>
      <c r="K6" s="156" t="e">
        <f t="shared" si="0"/>
        <v>#REF!</v>
      </c>
      <c r="L6" s="157" t="e">
        <f aca="true" t="shared" si="3" ref="L6:L38">(C6-F6)/F6</f>
        <v>#REF!</v>
      </c>
      <c r="M6" s="158" t="e">
        <f t="shared" si="1"/>
        <v>#REF!</v>
      </c>
      <c r="N6" s="159" t="e">
        <f t="shared" si="1"/>
        <v>#REF!</v>
      </c>
    </row>
    <row r="7" spans="2:14" ht="15">
      <c r="B7" s="97" t="s">
        <v>14</v>
      </c>
      <c r="C7" s="88" t="e">
        <f>SUMIF(#REF!,'BSP Comparação ABR-JAN'!$A7,#REF!)</f>
        <v>#REF!</v>
      </c>
      <c r="D7" s="30" t="e">
        <f>SUMIF(#REF!,'BSP Comparação ABR-JAN'!$A7,#REF!)</f>
        <v>#REF!</v>
      </c>
      <c r="E7" s="89" t="e">
        <f>SUMIF(#REF!,'BSP Comparação ABR-JAN'!$A7,#REF!)</f>
        <v>#REF!</v>
      </c>
      <c r="F7" s="98">
        <v>34405</v>
      </c>
      <c r="G7" s="34">
        <v>141288</v>
      </c>
      <c r="H7" s="99">
        <v>3050062</v>
      </c>
      <c r="I7" s="149" t="e">
        <f t="shared" si="2"/>
        <v>#REF!</v>
      </c>
      <c r="J7" s="155" t="e">
        <f t="shared" si="0"/>
        <v>#REF!</v>
      </c>
      <c r="K7" s="156" t="e">
        <f t="shared" si="0"/>
        <v>#REF!</v>
      </c>
      <c r="L7" s="157" t="e">
        <f t="shared" si="3"/>
        <v>#REF!</v>
      </c>
      <c r="M7" s="158" t="e">
        <f t="shared" si="1"/>
        <v>#REF!</v>
      </c>
      <c r="N7" s="159" t="e">
        <f t="shared" si="1"/>
        <v>#REF!</v>
      </c>
    </row>
    <row r="8" spans="2:14" ht="15">
      <c r="B8" s="97" t="s">
        <v>13</v>
      </c>
      <c r="C8" s="88" t="e">
        <f>SUMIF(#REF!,'BSP Comparação ABR-JAN'!$A8,#REF!)</f>
        <v>#REF!</v>
      </c>
      <c r="D8" s="30" t="e">
        <f>SUMIF(#REF!,'BSP Comparação ABR-JAN'!$A8,#REF!)</f>
        <v>#REF!</v>
      </c>
      <c r="E8" s="89" t="e">
        <f>SUMIF(#REF!,'BSP Comparação ABR-JAN'!$A8,#REF!)</f>
        <v>#REF!</v>
      </c>
      <c r="F8" s="98">
        <v>30972</v>
      </c>
      <c r="G8" s="34">
        <v>128554</v>
      </c>
      <c r="H8" s="99">
        <v>2908802</v>
      </c>
      <c r="I8" s="149" t="e">
        <f t="shared" si="2"/>
        <v>#REF!</v>
      </c>
      <c r="J8" s="155" t="e">
        <f t="shared" si="0"/>
        <v>#REF!</v>
      </c>
      <c r="K8" s="156" t="e">
        <f t="shared" si="0"/>
        <v>#REF!</v>
      </c>
      <c r="L8" s="157" t="e">
        <f t="shared" si="3"/>
        <v>#REF!</v>
      </c>
      <c r="M8" s="158" t="e">
        <f t="shared" si="1"/>
        <v>#REF!</v>
      </c>
      <c r="N8" s="159" t="e">
        <f t="shared" si="1"/>
        <v>#REF!</v>
      </c>
    </row>
    <row r="9" spans="2:15" ht="16.5" thickBot="1">
      <c r="B9" s="105" t="s">
        <v>44</v>
      </c>
      <c r="C9" s="106" t="e">
        <f>SUM(C5:C8)</f>
        <v>#REF!</v>
      </c>
      <c r="D9" s="55" t="e">
        <f>SUM(D5:D8)</f>
        <v>#REF!</v>
      </c>
      <c r="E9" s="107" t="e">
        <f>SUM(E5:E8)</f>
        <v>#REF!</v>
      </c>
      <c r="F9" s="106">
        <v>137535</v>
      </c>
      <c r="G9" s="55">
        <v>559876</v>
      </c>
      <c r="H9" s="108">
        <v>11988304</v>
      </c>
      <c r="I9" s="160" t="e">
        <f t="shared" si="2"/>
        <v>#REF!</v>
      </c>
      <c r="J9" s="161" t="e">
        <f t="shared" si="0"/>
        <v>#REF!</v>
      </c>
      <c r="K9" s="162" t="e">
        <f t="shared" si="0"/>
        <v>#REF!</v>
      </c>
      <c r="L9" s="163" t="e">
        <f t="shared" si="3"/>
        <v>#REF!</v>
      </c>
      <c r="M9" s="164" t="e">
        <f t="shared" si="1"/>
        <v>#REF!</v>
      </c>
      <c r="N9" s="165" t="e">
        <f t="shared" si="1"/>
        <v>#REF!</v>
      </c>
      <c r="O9" s="5"/>
    </row>
    <row r="10" spans="2:14" ht="15.75" thickTop="1">
      <c r="B10" s="87" t="s">
        <v>24</v>
      </c>
      <c r="C10" s="88" t="e">
        <f>SUMIF(#REF!,'BSP Comparação ABR-JAN'!$A10,#REF!)</f>
        <v>#REF!</v>
      </c>
      <c r="D10" s="30" t="e">
        <f>SUMIF(#REF!,'BSP Comparação ABR-JAN'!$A10,#REF!)</f>
        <v>#REF!</v>
      </c>
      <c r="E10" s="89" t="e">
        <f>SUMIF(#REF!,'BSP Comparação ABR-JAN'!$A10,#REF!)</f>
        <v>#REF!</v>
      </c>
      <c r="F10" s="88">
        <v>28039</v>
      </c>
      <c r="G10" s="30">
        <v>142415</v>
      </c>
      <c r="H10" s="90">
        <v>3603080</v>
      </c>
      <c r="I10" s="149" t="e">
        <f t="shared" si="2"/>
        <v>#REF!</v>
      </c>
      <c r="J10" s="150" t="e">
        <f t="shared" si="0"/>
        <v>#REF!</v>
      </c>
      <c r="K10" s="151" t="e">
        <f t="shared" si="0"/>
        <v>#REF!</v>
      </c>
      <c r="L10" s="152" t="e">
        <f t="shared" si="3"/>
        <v>#REF!</v>
      </c>
      <c r="M10" s="153" t="e">
        <f t="shared" si="1"/>
        <v>#REF!</v>
      </c>
      <c r="N10" s="154" t="e">
        <f t="shared" si="1"/>
        <v>#REF!</v>
      </c>
    </row>
    <row r="11" spans="2:14" ht="15">
      <c r="B11" s="97" t="s">
        <v>26</v>
      </c>
      <c r="C11" s="88" t="e">
        <f>SUMIF(#REF!,'BSP Comparação ABR-JAN'!$A11,#REF!)</f>
        <v>#REF!</v>
      </c>
      <c r="D11" s="30" t="e">
        <f>SUMIF(#REF!,'BSP Comparação ABR-JAN'!$A11,#REF!)</f>
        <v>#REF!</v>
      </c>
      <c r="E11" s="89" t="e">
        <f>SUMIF(#REF!,'BSP Comparação ABR-JAN'!$A11,#REF!)</f>
        <v>#REF!</v>
      </c>
      <c r="F11" s="98">
        <v>18005</v>
      </c>
      <c r="G11" s="34">
        <v>84888</v>
      </c>
      <c r="H11" s="99">
        <v>1810394</v>
      </c>
      <c r="I11" s="166" t="e">
        <f t="shared" si="2"/>
        <v>#REF!</v>
      </c>
      <c r="J11" s="155" t="e">
        <f t="shared" si="0"/>
        <v>#REF!</v>
      </c>
      <c r="K11" s="156" t="e">
        <f t="shared" si="0"/>
        <v>#REF!</v>
      </c>
      <c r="L11" s="157" t="e">
        <f t="shared" si="3"/>
        <v>#REF!</v>
      </c>
      <c r="M11" s="158" t="e">
        <f t="shared" si="1"/>
        <v>#REF!</v>
      </c>
      <c r="N11" s="159" t="e">
        <f t="shared" si="1"/>
        <v>#REF!</v>
      </c>
    </row>
    <row r="12" spans="2:14" ht="15">
      <c r="B12" s="97" t="s">
        <v>25</v>
      </c>
      <c r="C12" s="88" t="e">
        <f>SUMIF(#REF!,'BSP Comparação ABR-JAN'!$A12,#REF!)</f>
        <v>#REF!</v>
      </c>
      <c r="D12" s="30" t="e">
        <f>SUMIF(#REF!,'BSP Comparação ABR-JAN'!$A12,#REF!)</f>
        <v>#REF!</v>
      </c>
      <c r="E12" s="89" t="e">
        <f>SUMIF(#REF!,'BSP Comparação ABR-JAN'!$A12,#REF!)</f>
        <v>#REF!</v>
      </c>
      <c r="F12" s="98">
        <v>118160</v>
      </c>
      <c r="G12" s="34">
        <v>577068</v>
      </c>
      <c r="H12" s="99">
        <v>11779822</v>
      </c>
      <c r="I12" s="166" t="e">
        <f t="shared" si="2"/>
        <v>#REF!</v>
      </c>
      <c r="J12" s="155" t="e">
        <f t="shared" si="0"/>
        <v>#REF!</v>
      </c>
      <c r="K12" s="156" t="e">
        <f t="shared" si="0"/>
        <v>#REF!</v>
      </c>
      <c r="L12" s="157" t="e">
        <f t="shared" si="3"/>
        <v>#REF!</v>
      </c>
      <c r="M12" s="158" t="e">
        <f t="shared" si="1"/>
        <v>#REF!</v>
      </c>
      <c r="N12" s="159" t="e">
        <f t="shared" si="1"/>
        <v>#REF!</v>
      </c>
    </row>
    <row r="13" spans="2:14" ht="15">
      <c r="B13" s="97" t="s">
        <v>27</v>
      </c>
      <c r="C13" s="88" t="e">
        <f>SUMIF(#REF!,'BSP Comparação ABR-JAN'!$A13,#REF!)</f>
        <v>#REF!</v>
      </c>
      <c r="D13" s="30" t="e">
        <f>SUMIF(#REF!,'BSP Comparação ABR-JAN'!$A13,#REF!)</f>
        <v>#REF!</v>
      </c>
      <c r="E13" s="89" t="e">
        <f>SUMIF(#REF!,'BSP Comparação ABR-JAN'!$A13,#REF!)</f>
        <v>#REF!</v>
      </c>
      <c r="F13" s="98">
        <v>255740</v>
      </c>
      <c r="G13" s="34">
        <v>1183338</v>
      </c>
      <c r="H13" s="99">
        <v>23365656</v>
      </c>
      <c r="I13" s="166" t="e">
        <f t="shared" si="2"/>
        <v>#REF!</v>
      </c>
      <c r="J13" s="155" t="e">
        <f t="shared" si="0"/>
        <v>#REF!</v>
      </c>
      <c r="K13" s="156" t="e">
        <f t="shared" si="0"/>
        <v>#REF!</v>
      </c>
      <c r="L13" s="157" t="e">
        <f t="shared" si="3"/>
        <v>#REF!</v>
      </c>
      <c r="M13" s="158" t="e">
        <f t="shared" si="1"/>
        <v>#REF!</v>
      </c>
      <c r="N13" s="159" t="e">
        <f t="shared" si="1"/>
        <v>#REF!</v>
      </c>
    </row>
    <row r="14" spans="2:14" ht="15">
      <c r="B14" s="97" t="s">
        <v>28</v>
      </c>
      <c r="C14" s="88" t="e">
        <f>SUMIF(#REF!,'BSP Comparação ABR-JAN'!$A14,#REF!)</f>
        <v>#REF!</v>
      </c>
      <c r="D14" s="30" t="e">
        <f>SUMIF(#REF!,'BSP Comparação ABR-JAN'!$A14,#REF!)</f>
        <v>#REF!</v>
      </c>
      <c r="E14" s="89" t="e">
        <f>SUMIF(#REF!,'BSP Comparação ABR-JAN'!$A14,#REF!)</f>
        <v>#REF!</v>
      </c>
      <c r="F14" s="98">
        <v>24387</v>
      </c>
      <c r="G14" s="34">
        <v>102860</v>
      </c>
      <c r="H14" s="99">
        <v>1976876</v>
      </c>
      <c r="I14" s="166" t="e">
        <f t="shared" si="2"/>
        <v>#REF!</v>
      </c>
      <c r="J14" s="155" t="e">
        <f t="shared" si="0"/>
        <v>#REF!</v>
      </c>
      <c r="K14" s="156" t="e">
        <f t="shared" si="0"/>
        <v>#REF!</v>
      </c>
      <c r="L14" s="157" t="e">
        <f t="shared" si="3"/>
        <v>#REF!</v>
      </c>
      <c r="M14" s="158" t="e">
        <f t="shared" si="1"/>
        <v>#REF!</v>
      </c>
      <c r="N14" s="159" t="e">
        <f t="shared" si="1"/>
        <v>#REF!</v>
      </c>
    </row>
    <row r="15" spans="2:14" ht="15">
      <c r="B15" s="97" t="s">
        <v>29</v>
      </c>
      <c r="C15" s="88" t="e">
        <f>SUMIF(#REF!,'BSP Comparação ABR-JAN'!$A15,#REF!)</f>
        <v>#REF!</v>
      </c>
      <c r="D15" s="30" t="e">
        <f>SUMIF(#REF!,'BSP Comparação ABR-JAN'!$A15,#REF!)</f>
        <v>#REF!</v>
      </c>
      <c r="E15" s="89" t="e">
        <f>SUMIF(#REF!,'BSP Comparação ABR-JAN'!$A15,#REF!)</f>
        <v>#REF!</v>
      </c>
      <c r="F15" s="98">
        <v>14906</v>
      </c>
      <c r="G15" s="34">
        <v>71145</v>
      </c>
      <c r="H15" s="99">
        <v>1327810</v>
      </c>
      <c r="I15" s="166" t="e">
        <f t="shared" si="2"/>
        <v>#REF!</v>
      </c>
      <c r="J15" s="155" t="e">
        <f t="shared" si="0"/>
        <v>#REF!</v>
      </c>
      <c r="K15" s="156" t="e">
        <f t="shared" si="0"/>
        <v>#REF!</v>
      </c>
      <c r="L15" s="157" t="e">
        <f t="shared" si="3"/>
        <v>#REF!</v>
      </c>
      <c r="M15" s="158" t="e">
        <f t="shared" si="1"/>
        <v>#REF!</v>
      </c>
      <c r="N15" s="159" t="e">
        <f t="shared" si="1"/>
        <v>#REF!</v>
      </c>
    </row>
    <row r="16" spans="2:14" ht="15">
      <c r="B16" s="97" t="s">
        <v>30</v>
      </c>
      <c r="C16" s="88" t="e">
        <f>SUMIF(#REF!,'BSP Comparação ABR-JAN'!$A16,#REF!)</f>
        <v>#REF!</v>
      </c>
      <c r="D16" s="30" t="e">
        <f>SUMIF(#REF!,'BSP Comparação ABR-JAN'!$A16,#REF!)</f>
        <v>#REF!</v>
      </c>
      <c r="E16" s="89" t="e">
        <f>SUMIF(#REF!,'BSP Comparação ABR-JAN'!$A16,#REF!)</f>
        <v>#REF!</v>
      </c>
      <c r="F16" s="98">
        <v>38632</v>
      </c>
      <c r="G16" s="34">
        <v>167184</v>
      </c>
      <c r="H16" s="99">
        <v>3852230</v>
      </c>
      <c r="I16" s="166" t="e">
        <f t="shared" si="2"/>
        <v>#REF!</v>
      </c>
      <c r="J16" s="155" t="e">
        <f t="shared" si="0"/>
        <v>#REF!</v>
      </c>
      <c r="K16" s="156" t="e">
        <f t="shared" si="0"/>
        <v>#REF!</v>
      </c>
      <c r="L16" s="157" t="e">
        <f t="shared" si="3"/>
        <v>#REF!</v>
      </c>
      <c r="M16" s="158" t="e">
        <f t="shared" si="1"/>
        <v>#REF!</v>
      </c>
      <c r="N16" s="159" t="e">
        <f t="shared" si="1"/>
        <v>#REF!</v>
      </c>
    </row>
    <row r="17" spans="2:15" ht="16.5" thickBot="1">
      <c r="B17" s="105" t="s">
        <v>42</v>
      </c>
      <c r="C17" s="106" t="e">
        <f>SUM(C10:C16)</f>
        <v>#REF!</v>
      </c>
      <c r="D17" s="55" t="e">
        <f>SUM(D10:D16)</f>
        <v>#REF!</v>
      </c>
      <c r="E17" s="107" t="e">
        <f>SUM(E10:E16)</f>
        <v>#REF!</v>
      </c>
      <c r="F17" s="106">
        <v>497869</v>
      </c>
      <c r="G17" s="55">
        <v>2328898</v>
      </c>
      <c r="H17" s="108">
        <v>47715868</v>
      </c>
      <c r="I17" s="160" t="e">
        <f t="shared" si="2"/>
        <v>#REF!</v>
      </c>
      <c r="J17" s="161" t="e">
        <f t="shared" si="0"/>
        <v>#REF!</v>
      </c>
      <c r="K17" s="162" t="e">
        <f t="shared" si="0"/>
        <v>#REF!</v>
      </c>
      <c r="L17" s="163" t="e">
        <f t="shared" si="3"/>
        <v>#REF!</v>
      </c>
      <c r="M17" s="164" t="e">
        <f t="shared" si="1"/>
        <v>#REF!</v>
      </c>
      <c r="N17" s="165" t="e">
        <f t="shared" si="1"/>
        <v>#REF!</v>
      </c>
      <c r="O17" s="5"/>
    </row>
    <row r="18" spans="2:14" s="3" customFormat="1" ht="15.75" thickTop="1">
      <c r="B18" s="87" t="s">
        <v>35</v>
      </c>
      <c r="C18" s="88" t="e">
        <f>SUMIF(#REF!,'BSP Comparação ABR-JAN'!$A18,#REF!)</f>
        <v>#REF!</v>
      </c>
      <c r="D18" s="30" t="e">
        <f>SUMIF(#REF!,'BSP Comparação ABR-JAN'!$A18,#REF!)</f>
        <v>#REF!</v>
      </c>
      <c r="E18" s="89" t="e">
        <f>SUMIF(#REF!,'BSP Comparação ABR-JAN'!$A18,#REF!)</f>
        <v>#REF!</v>
      </c>
      <c r="F18" s="88">
        <v>63401</v>
      </c>
      <c r="G18" s="30">
        <v>257566</v>
      </c>
      <c r="H18" s="90">
        <v>5554490</v>
      </c>
      <c r="I18" s="149" t="e">
        <f t="shared" si="2"/>
        <v>#REF!</v>
      </c>
      <c r="J18" s="150" t="e">
        <f t="shared" si="0"/>
        <v>#REF!</v>
      </c>
      <c r="K18" s="151" t="e">
        <f t="shared" si="0"/>
        <v>#REF!</v>
      </c>
      <c r="L18" s="152" t="e">
        <f t="shared" si="3"/>
        <v>#REF!</v>
      </c>
      <c r="M18" s="153" t="e">
        <f t="shared" si="1"/>
        <v>#REF!</v>
      </c>
      <c r="N18" s="154" t="e">
        <f t="shared" si="1"/>
        <v>#REF!</v>
      </c>
    </row>
    <row r="19" spans="2:14" s="3" customFormat="1" ht="15">
      <c r="B19" s="97" t="s">
        <v>36</v>
      </c>
      <c r="C19" s="88" t="e">
        <f>SUMIF(#REF!,'BSP Comparação ABR-JAN'!$A19,#REF!)</f>
        <v>#REF!</v>
      </c>
      <c r="D19" s="30" t="e">
        <f>SUMIF(#REF!,'BSP Comparação ABR-JAN'!$A19,#REF!)</f>
        <v>#REF!</v>
      </c>
      <c r="E19" s="89" t="e">
        <f>SUMIF(#REF!,'BSP Comparação ABR-JAN'!$A19,#REF!)</f>
        <v>#REF!</v>
      </c>
      <c r="F19" s="98">
        <v>95586</v>
      </c>
      <c r="G19" s="34">
        <v>376425</v>
      </c>
      <c r="H19" s="99">
        <v>8289114</v>
      </c>
      <c r="I19" s="166" t="e">
        <f t="shared" si="2"/>
        <v>#REF!</v>
      </c>
      <c r="J19" s="155" t="e">
        <f t="shared" si="0"/>
        <v>#REF!</v>
      </c>
      <c r="K19" s="156" t="e">
        <f t="shared" si="0"/>
        <v>#REF!</v>
      </c>
      <c r="L19" s="157" t="e">
        <f t="shared" si="3"/>
        <v>#REF!</v>
      </c>
      <c r="M19" s="158" t="e">
        <f t="shared" si="1"/>
        <v>#REF!</v>
      </c>
      <c r="N19" s="159" t="e">
        <f t="shared" si="1"/>
        <v>#REF!</v>
      </c>
    </row>
    <row r="20" spans="2:14" s="3" customFormat="1" ht="15">
      <c r="B20" s="116" t="s">
        <v>37</v>
      </c>
      <c r="C20" s="88" t="e">
        <f>SUMIF(#REF!,'BSP Comparação ABR-JAN'!$A20,#REF!)</f>
        <v>#REF!</v>
      </c>
      <c r="D20" s="30" t="e">
        <f>SUMIF(#REF!,'BSP Comparação ABR-JAN'!$A20,#REF!)</f>
        <v>#REF!</v>
      </c>
      <c r="E20" s="89" t="e">
        <f>SUMIF(#REF!,'BSP Comparação ABR-JAN'!$A20,#REF!)</f>
        <v>#REF!</v>
      </c>
      <c r="F20" s="117">
        <v>24836</v>
      </c>
      <c r="G20" s="38">
        <v>102078</v>
      </c>
      <c r="H20" s="118">
        <v>2383746</v>
      </c>
      <c r="I20" s="167" t="e">
        <f t="shared" si="2"/>
        <v>#REF!</v>
      </c>
      <c r="J20" s="168" t="e">
        <f t="shared" si="0"/>
        <v>#REF!</v>
      </c>
      <c r="K20" s="169" t="e">
        <f t="shared" si="0"/>
        <v>#REF!</v>
      </c>
      <c r="L20" s="170" t="e">
        <f t="shared" si="3"/>
        <v>#REF!</v>
      </c>
      <c r="M20" s="171" t="e">
        <f t="shared" si="1"/>
        <v>#REF!</v>
      </c>
      <c r="N20" s="172" t="e">
        <f t="shared" si="1"/>
        <v>#REF!</v>
      </c>
    </row>
    <row r="21" spans="2:14" s="3" customFormat="1" ht="15.75" thickBot="1">
      <c r="B21" s="105" t="s">
        <v>46</v>
      </c>
      <c r="C21" s="106" t="e">
        <f>SUM(C18:C20)</f>
        <v>#REF!</v>
      </c>
      <c r="D21" s="55" t="e">
        <f>SUM(D18:D20)</f>
        <v>#REF!</v>
      </c>
      <c r="E21" s="107" t="e">
        <f>SUM(E18:E20)</f>
        <v>#REF!</v>
      </c>
      <c r="F21" s="106">
        <v>183823</v>
      </c>
      <c r="G21" s="55">
        <v>736069</v>
      </c>
      <c r="H21" s="108">
        <v>16227350</v>
      </c>
      <c r="I21" s="160" t="e">
        <f t="shared" si="2"/>
        <v>#REF!</v>
      </c>
      <c r="J21" s="161" t="e">
        <f t="shared" si="0"/>
        <v>#REF!</v>
      </c>
      <c r="K21" s="162" t="e">
        <f t="shared" si="0"/>
        <v>#REF!</v>
      </c>
      <c r="L21" s="163" t="e">
        <f t="shared" si="3"/>
        <v>#REF!</v>
      </c>
      <c r="M21" s="164" t="e">
        <f t="shared" si="1"/>
        <v>#REF!</v>
      </c>
      <c r="N21" s="165" t="e">
        <f t="shared" si="1"/>
        <v>#REF!</v>
      </c>
    </row>
    <row r="22" spans="2:14" s="3" customFormat="1" ht="15.75" thickTop="1">
      <c r="B22" s="97" t="s">
        <v>15</v>
      </c>
      <c r="C22" s="88" t="e">
        <f>SUMIF(#REF!,'BSP Comparação ABR-JAN'!$A22,#REF!)</f>
        <v>#REF!</v>
      </c>
      <c r="D22" s="30" t="e">
        <f>SUMIF(#REF!,'BSP Comparação ABR-JAN'!$A22,#REF!)</f>
        <v>#REF!</v>
      </c>
      <c r="E22" s="89" t="e">
        <f>SUMIF(#REF!,'BSP Comparação ABR-JAN'!$A22,#REF!)</f>
        <v>#REF!</v>
      </c>
      <c r="F22" s="98">
        <v>127469</v>
      </c>
      <c r="G22" s="34">
        <v>549391</v>
      </c>
      <c r="H22" s="99">
        <v>11397310</v>
      </c>
      <c r="I22" s="166" t="e">
        <f t="shared" si="2"/>
        <v>#REF!</v>
      </c>
      <c r="J22" s="155" t="e">
        <f t="shared" si="0"/>
        <v>#REF!</v>
      </c>
      <c r="K22" s="156" t="e">
        <f t="shared" si="0"/>
        <v>#REF!</v>
      </c>
      <c r="L22" s="157" t="e">
        <f t="shared" si="3"/>
        <v>#REF!</v>
      </c>
      <c r="M22" s="158" t="e">
        <f t="shared" si="1"/>
        <v>#REF!</v>
      </c>
      <c r="N22" s="159" t="e">
        <f t="shared" si="1"/>
        <v>#REF!</v>
      </c>
    </row>
    <row r="23" spans="2:14" s="3" customFormat="1" ht="15">
      <c r="B23" s="97" t="s">
        <v>16</v>
      </c>
      <c r="C23" s="88" t="e">
        <f>SUMIF(#REF!,'BSP Comparação ABR-JAN'!$A23,#REF!)</f>
        <v>#REF!</v>
      </c>
      <c r="D23" s="30" t="e">
        <f>SUMIF(#REF!,'BSP Comparação ABR-JAN'!$A23,#REF!)</f>
        <v>#REF!</v>
      </c>
      <c r="E23" s="89" t="e">
        <f>SUMIF(#REF!,'BSP Comparação ABR-JAN'!$A23,#REF!)</f>
        <v>#REF!</v>
      </c>
      <c r="F23" s="98">
        <v>551611</v>
      </c>
      <c r="G23" s="34">
        <v>2307584</v>
      </c>
      <c r="H23" s="99">
        <v>47932864</v>
      </c>
      <c r="I23" s="166" t="e">
        <f t="shared" si="2"/>
        <v>#REF!</v>
      </c>
      <c r="J23" s="155" t="e">
        <f t="shared" si="0"/>
        <v>#REF!</v>
      </c>
      <c r="K23" s="156" t="e">
        <f t="shared" si="0"/>
        <v>#REF!</v>
      </c>
      <c r="L23" s="157" t="e">
        <f t="shared" si="3"/>
        <v>#REF!</v>
      </c>
      <c r="M23" s="158" t="e">
        <f t="shared" si="1"/>
        <v>#REF!</v>
      </c>
      <c r="N23" s="159" t="e">
        <f t="shared" si="1"/>
        <v>#REF!</v>
      </c>
    </row>
    <row r="24" spans="2:14" s="3" customFormat="1" ht="15">
      <c r="B24" s="97" t="s">
        <v>17</v>
      </c>
      <c r="C24" s="88" t="e">
        <f>SUMIF(#REF!,'BSP Comparação ABR-JAN'!$A24,#REF!)</f>
        <v>#REF!</v>
      </c>
      <c r="D24" s="30" t="e">
        <f>SUMIF(#REF!,'BSP Comparação ABR-JAN'!$A24,#REF!)</f>
        <v>#REF!</v>
      </c>
      <c r="E24" s="89" t="e">
        <f>SUMIF(#REF!,'BSP Comparação ABR-JAN'!$A24,#REF!)</f>
        <v>#REF!</v>
      </c>
      <c r="F24" s="98">
        <v>327679</v>
      </c>
      <c r="G24" s="34">
        <v>1398425</v>
      </c>
      <c r="H24" s="99">
        <v>29085842</v>
      </c>
      <c r="I24" s="166" t="e">
        <f t="shared" si="2"/>
        <v>#REF!</v>
      </c>
      <c r="J24" s="155" t="e">
        <f t="shared" si="0"/>
        <v>#REF!</v>
      </c>
      <c r="K24" s="156" t="e">
        <f t="shared" si="0"/>
        <v>#REF!</v>
      </c>
      <c r="L24" s="157" t="e">
        <f t="shared" si="3"/>
        <v>#REF!</v>
      </c>
      <c r="M24" s="158" t="e">
        <f t="shared" si="1"/>
        <v>#REF!</v>
      </c>
      <c r="N24" s="159" t="e">
        <f t="shared" si="1"/>
        <v>#REF!</v>
      </c>
    </row>
    <row r="25" spans="2:14" s="3" customFormat="1" ht="15">
      <c r="B25" s="97" t="s">
        <v>18</v>
      </c>
      <c r="C25" s="88" t="e">
        <f>SUMIF(#REF!,'BSP Comparação ABR-JAN'!$A25,#REF!)</f>
        <v>#REF!</v>
      </c>
      <c r="D25" s="30" t="e">
        <f>SUMIF(#REF!,'BSP Comparação ABR-JAN'!$A25,#REF!)</f>
        <v>#REF!</v>
      </c>
      <c r="E25" s="89" t="e">
        <f>SUMIF(#REF!,'BSP Comparação ABR-JAN'!$A25,#REF!)</f>
        <v>#REF!</v>
      </c>
      <c r="F25" s="98">
        <v>367890</v>
      </c>
      <c r="G25" s="34">
        <v>1606887</v>
      </c>
      <c r="H25" s="99">
        <v>33629426</v>
      </c>
      <c r="I25" s="166" t="e">
        <f t="shared" si="2"/>
        <v>#REF!</v>
      </c>
      <c r="J25" s="155" t="e">
        <f t="shared" si="0"/>
        <v>#REF!</v>
      </c>
      <c r="K25" s="156" t="e">
        <f t="shared" si="0"/>
        <v>#REF!</v>
      </c>
      <c r="L25" s="157" t="e">
        <f t="shared" si="3"/>
        <v>#REF!</v>
      </c>
      <c r="M25" s="158" t="e">
        <f t="shared" si="1"/>
        <v>#REF!</v>
      </c>
      <c r="N25" s="159" t="e">
        <f t="shared" si="1"/>
        <v>#REF!</v>
      </c>
    </row>
    <row r="26" spans="2:14" s="3" customFormat="1" ht="15">
      <c r="B26" s="97" t="s">
        <v>19</v>
      </c>
      <c r="C26" s="88" t="e">
        <f>SUMIF(#REF!,'BSP Comparação ABR-JAN'!$A26,#REF!)</f>
        <v>#REF!</v>
      </c>
      <c r="D26" s="30" t="e">
        <f>SUMIF(#REF!,'BSP Comparação ABR-JAN'!$A26,#REF!)</f>
        <v>#REF!</v>
      </c>
      <c r="E26" s="89" t="e">
        <f>SUMIF(#REF!,'BSP Comparação ABR-JAN'!$A26,#REF!)</f>
        <v>#REF!</v>
      </c>
      <c r="F26" s="98">
        <v>160725</v>
      </c>
      <c r="G26" s="34">
        <v>661395</v>
      </c>
      <c r="H26" s="99">
        <v>14810116</v>
      </c>
      <c r="I26" s="166" t="e">
        <f t="shared" si="2"/>
        <v>#REF!</v>
      </c>
      <c r="J26" s="155" t="e">
        <f t="shared" si="0"/>
        <v>#REF!</v>
      </c>
      <c r="K26" s="156" t="e">
        <f t="shared" si="0"/>
        <v>#REF!</v>
      </c>
      <c r="L26" s="157" t="e">
        <f t="shared" si="3"/>
        <v>#REF!</v>
      </c>
      <c r="M26" s="158" t="e">
        <f t="shared" si="1"/>
        <v>#REF!</v>
      </c>
      <c r="N26" s="159" t="e">
        <f t="shared" si="1"/>
        <v>#REF!</v>
      </c>
    </row>
    <row r="27" spans="2:15" s="3" customFormat="1" ht="15.75">
      <c r="B27" s="97" t="s">
        <v>20</v>
      </c>
      <c r="C27" s="88" t="e">
        <f>SUMIF(#REF!,'BSP Comparação ABR-JAN'!$A27,#REF!)</f>
        <v>#REF!</v>
      </c>
      <c r="D27" s="30" t="e">
        <f>SUMIF(#REF!,'BSP Comparação ABR-JAN'!$A27,#REF!)</f>
        <v>#REF!</v>
      </c>
      <c r="E27" s="89" t="e">
        <f>SUMIF(#REF!,'BSP Comparação ABR-JAN'!$A27,#REF!)</f>
        <v>#REF!</v>
      </c>
      <c r="F27" s="98">
        <v>304302</v>
      </c>
      <c r="G27" s="34">
        <v>1274540</v>
      </c>
      <c r="H27" s="99">
        <v>26051828</v>
      </c>
      <c r="I27" s="166" t="e">
        <f t="shared" si="2"/>
        <v>#REF!</v>
      </c>
      <c r="J27" s="155" t="e">
        <f t="shared" si="0"/>
        <v>#REF!</v>
      </c>
      <c r="K27" s="156" t="e">
        <f t="shared" si="0"/>
        <v>#REF!</v>
      </c>
      <c r="L27" s="157" t="e">
        <f t="shared" si="3"/>
        <v>#REF!</v>
      </c>
      <c r="M27" s="158" t="e">
        <f t="shared" si="1"/>
        <v>#REF!</v>
      </c>
      <c r="N27" s="159" t="e">
        <f t="shared" si="1"/>
        <v>#REF!</v>
      </c>
      <c r="O27" s="5"/>
    </row>
    <row r="28" spans="2:14" s="3" customFormat="1" ht="15">
      <c r="B28" s="97" t="s">
        <v>21</v>
      </c>
      <c r="C28" s="88" t="e">
        <f>SUMIF(#REF!,'BSP Comparação ABR-JAN'!$A28,#REF!)</f>
        <v>#REF!</v>
      </c>
      <c r="D28" s="30" t="e">
        <f>SUMIF(#REF!,'BSP Comparação ABR-JAN'!$A28,#REF!)</f>
        <v>#REF!</v>
      </c>
      <c r="E28" s="89" t="e">
        <f>SUMIF(#REF!,'BSP Comparação ABR-JAN'!$A28,#REF!)</f>
        <v>#REF!</v>
      </c>
      <c r="F28" s="98">
        <v>184671</v>
      </c>
      <c r="G28" s="34">
        <v>758037</v>
      </c>
      <c r="H28" s="99">
        <v>17078954</v>
      </c>
      <c r="I28" s="166" t="e">
        <f t="shared" si="2"/>
        <v>#REF!</v>
      </c>
      <c r="J28" s="155" t="e">
        <f t="shared" si="0"/>
        <v>#REF!</v>
      </c>
      <c r="K28" s="156" t="e">
        <f t="shared" si="0"/>
        <v>#REF!</v>
      </c>
      <c r="L28" s="157" t="e">
        <f t="shared" si="3"/>
        <v>#REF!</v>
      </c>
      <c r="M28" s="158" t="e">
        <f t="shared" si="1"/>
        <v>#REF!</v>
      </c>
      <c r="N28" s="159" t="e">
        <f t="shared" si="1"/>
        <v>#REF!</v>
      </c>
    </row>
    <row r="29" spans="2:14" s="3" customFormat="1" ht="15">
      <c r="B29" s="97" t="s">
        <v>22</v>
      </c>
      <c r="C29" s="88" t="e">
        <f>SUMIF(#REF!,'BSP Comparação ABR-JAN'!$A29,#REF!)</f>
        <v>#REF!</v>
      </c>
      <c r="D29" s="30" t="e">
        <f>SUMIF(#REF!,'BSP Comparação ABR-JAN'!$A29,#REF!)</f>
        <v>#REF!</v>
      </c>
      <c r="E29" s="89" t="e">
        <f>SUMIF(#REF!,'BSP Comparação ABR-JAN'!$A29,#REF!)</f>
        <v>#REF!</v>
      </c>
      <c r="F29" s="98">
        <v>97047</v>
      </c>
      <c r="G29" s="34">
        <v>400696</v>
      </c>
      <c r="H29" s="99">
        <v>8742328</v>
      </c>
      <c r="I29" s="166" t="e">
        <f t="shared" si="2"/>
        <v>#REF!</v>
      </c>
      <c r="J29" s="155" t="e">
        <f t="shared" si="0"/>
        <v>#REF!</v>
      </c>
      <c r="K29" s="156" t="e">
        <f t="shared" si="0"/>
        <v>#REF!</v>
      </c>
      <c r="L29" s="157" t="e">
        <f t="shared" si="3"/>
        <v>#REF!</v>
      </c>
      <c r="M29" s="158" t="e">
        <f t="shared" si="1"/>
        <v>#REF!</v>
      </c>
      <c r="N29" s="159" t="e">
        <f t="shared" si="1"/>
        <v>#REF!</v>
      </c>
    </row>
    <row r="30" spans="2:14" s="3" customFormat="1" ht="15">
      <c r="B30" s="97" t="s">
        <v>23</v>
      </c>
      <c r="C30" s="88" t="e">
        <f>SUMIF(#REF!,'BSP Comparação ABR-JAN'!$A30,#REF!)</f>
        <v>#REF!</v>
      </c>
      <c r="D30" s="30" t="e">
        <f>SUMIF(#REF!,'BSP Comparação ABR-JAN'!$A30,#REF!)</f>
        <v>#REF!</v>
      </c>
      <c r="E30" s="89" t="e">
        <f>SUMIF(#REF!,'BSP Comparação ABR-JAN'!$A30,#REF!)</f>
        <v>#REF!</v>
      </c>
      <c r="F30" s="98">
        <v>70783</v>
      </c>
      <c r="G30" s="34">
        <v>300146</v>
      </c>
      <c r="H30" s="99">
        <v>5927758</v>
      </c>
      <c r="I30" s="166" t="e">
        <f t="shared" si="2"/>
        <v>#REF!</v>
      </c>
      <c r="J30" s="155" t="e">
        <f t="shared" si="0"/>
        <v>#REF!</v>
      </c>
      <c r="K30" s="156" t="e">
        <f t="shared" si="0"/>
        <v>#REF!</v>
      </c>
      <c r="L30" s="157" t="e">
        <f t="shared" si="3"/>
        <v>#REF!</v>
      </c>
      <c r="M30" s="158" t="e">
        <f t="shared" si="1"/>
        <v>#REF!</v>
      </c>
      <c r="N30" s="159" t="e">
        <f t="shared" si="1"/>
        <v>#REF!</v>
      </c>
    </row>
    <row r="31" spans="2:15" s="3" customFormat="1" ht="16.5" thickBot="1">
      <c r="B31" s="105" t="s">
        <v>43</v>
      </c>
      <c r="C31" s="106" t="e">
        <f>SUM(C22:C30)</f>
        <v>#REF!</v>
      </c>
      <c r="D31" s="55" t="e">
        <f>SUM(D22:D30)</f>
        <v>#REF!</v>
      </c>
      <c r="E31" s="107" t="e">
        <f>SUM(E22:E30)</f>
        <v>#REF!</v>
      </c>
      <c r="F31" s="106">
        <v>2192177</v>
      </c>
      <c r="G31" s="55">
        <v>9257101</v>
      </c>
      <c r="H31" s="108">
        <v>194656426</v>
      </c>
      <c r="I31" s="160" t="e">
        <f t="shared" si="2"/>
        <v>#REF!</v>
      </c>
      <c r="J31" s="161" t="e">
        <f t="shared" si="0"/>
        <v>#REF!</v>
      </c>
      <c r="K31" s="162" t="e">
        <f t="shared" si="0"/>
        <v>#REF!</v>
      </c>
      <c r="L31" s="163" t="e">
        <f t="shared" si="3"/>
        <v>#REF!</v>
      </c>
      <c r="M31" s="164" t="e">
        <f t="shared" si="1"/>
        <v>#REF!</v>
      </c>
      <c r="N31" s="165" t="e">
        <f t="shared" si="1"/>
        <v>#REF!</v>
      </c>
      <c r="O31" s="5"/>
    </row>
    <row r="32" spans="2:14" s="3" customFormat="1" ht="15.75" thickTop="1">
      <c r="B32" s="87" t="s">
        <v>31</v>
      </c>
      <c r="C32" s="88" t="e">
        <f>SUMIF(#REF!,'BSP Comparação ABR-JAN'!$A32,#REF!)</f>
        <v>#REF!</v>
      </c>
      <c r="D32" s="30" t="e">
        <f>SUMIF(#REF!,'BSP Comparação ABR-JAN'!$A32,#REF!)</f>
        <v>#REF!</v>
      </c>
      <c r="E32" s="89" t="e">
        <f>SUMIF(#REF!,'BSP Comparação ABR-JAN'!$A32,#REF!)</f>
        <v>#REF!</v>
      </c>
      <c r="F32" s="88">
        <v>30311</v>
      </c>
      <c r="G32" s="30">
        <v>123384</v>
      </c>
      <c r="H32" s="90">
        <v>2454814</v>
      </c>
      <c r="I32" s="149" t="e">
        <f t="shared" si="2"/>
        <v>#REF!</v>
      </c>
      <c r="J32" s="150" t="e">
        <f t="shared" si="0"/>
        <v>#REF!</v>
      </c>
      <c r="K32" s="151" t="e">
        <f t="shared" si="0"/>
        <v>#REF!</v>
      </c>
      <c r="L32" s="152" t="e">
        <f t="shared" si="3"/>
        <v>#REF!</v>
      </c>
      <c r="M32" s="153" t="e">
        <f t="shared" si="1"/>
        <v>#REF!</v>
      </c>
      <c r="N32" s="154" t="e">
        <f t="shared" si="1"/>
        <v>#REF!</v>
      </c>
    </row>
    <row r="33" spans="2:14" s="3" customFormat="1" ht="15">
      <c r="B33" s="97" t="s">
        <v>32</v>
      </c>
      <c r="C33" s="88" t="e">
        <f>SUMIF(#REF!,'BSP Comparação ABR-JAN'!$A33,#REF!)</f>
        <v>#REF!</v>
      </c>
      <c r="D33" s="30" t="e">
        <f>SUMIF(#REF!,'BSP Comparação ABR-JAN'!$A33,#REF!)</f>
        <v>#REF!</v>
      </c>
      <c r="E33" s="89" t="e">
        <f>SUMIF(#REF!,'BSP Comparação ABR-JAN'!$A33,#REF!)</f>
        <v>#REF!</v>
      </c>
      <c r="F33" s="98">
        <v>233137</v>
      </c>
      <c r="G33" s="34">
        <v>981117</v>
      </c>
      <c r="H33" s="99">
        <v>21338508</v>
      </c>
      <c r="I33" s="166" t="e">
        <f t="shared" si="2"/>
        <v>#REF!</v>
      </c>
      <c r="J33" s="155" t="e">
        <f t="shared" si="0"/>
        <v>#REF!</v>
      </c>
      <c r="K33" s="156" t="e">
        <f t="shared" si="0"/>
        <v>#REF!</v>
      </c>
      <c r="L33" s="157" t="e">
        <f t="shared" si="3"/>
        <v>#REF!</v>
      </c>
      <c r="M33" s="158" t="e">
        <f t="shared" si="1"/>
        <v>#REF!</v>
      </c>
      <c r="N33" s="159" t="e">
        <f t="shared" si="1"/>
        <v>#REF!</v>
      </c>
    </row>
    <row r="34" spans="2:99" s="4" customFormat="1" ht="15">
      <c r="B34" s="97" t="s">
        <v>33</v>
      </c>
      <c r="C34" s="88" t="e">
        <f>SUMIF(#REF!,'BSP Comparação ABR-JAN'!$A34,#REF!)</f>
        <v>#REF!</v>
      </c>
      <c r="D34" s="30" t="e">
        <f>SUMIF(#REF!,'BSP Comparação ABR-JAN'!$A34,#REF!)</f>
        <v>#REF!</v>
      </c>
      <c r="E34" s="89" t="e">
        <f>SUMIF(#REF!,'BSP Comparação ABR-JAN'!$A34,#REF!)</f>
        <v>#REF!</v>
      </c>
      <c r="F34" s="98">
        <v>200374</v>
      </c>
      <c r="G34" s="34">
        <v>780882</v>
      </c>
      <c r="H34" s="99">
        <v>17214446</v>
      </c>
      <c r="I34" s="166" t="e">
        <f t="shared" si="2"/>
        <v>#REF!</v>
      </c>
      <c r="J34" s="155" t="e">
        <f t="shared" si="0"/>
        <v>#REF!</v>
      </c>
      <c r="K34" s="156" t="e">
        <f t="shared" si="0"/>
        <v>#REF!</v>
      </c>
      <c r="L34" s="157" t="e">
        <f t="shared" si="3"/>
        <v>#REF!</v>
      </c>
      <c r="M34" s="158" t="e">
        <f t="shared" si="1"/>
        <v>#REF!</v>
      </c>
      <c r="N34" s="159" t="e">
        <f t="shared" si="1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2:99" s="4" customFormat="1" ht="15">
      <c r="B35" s="116" t="s">
        <v>34</v>
      </c>
      <c r="C35" s="88" t="e">
        <f>SUMIF(#REF!,'BSP Comparação ABR-JAN'!$A35,#REF!)</f>
        <v>#REF!</v>
      </c>
      <c r="D35" s="30" t="e">
        <f>SUMIF(#REF!,'BSP Comparação ABR-JAN'!$A35,#REF!)</f>
        <v>#REF!</v>
      </c>
      <c r="E35" s="89" t="e">
        <f>SUMIF(#REF!,'BSP Comparação ABR-JAN'!$A35,#REF!)</f>
        <v>#REF!</v>
      </c>
      <c r="F35" s="117">
        <v>237602</v>
      </c>
      <c r="G35" s="38">
        <v>921866</v>
      </c>
      <c r="H35" s="118">
        <v>20694272</v>
      </c>
      <c r="I35" s="167" t="e">
        <f t="shared" si="2"/>
        <v>#REF!</v>
      </c>
      <c r="J35" s="168" t="e">
        <f t="shared" si="0"/>
        <v>#REF!</v>
      </c>
      <c r="K35" s="169" t="e">
        <f t="shared" si="0"/>
        <v>#REF!</v>
      </c>
      <c r="L35" s="170" t="e">
        <f t="shared" si="3"/>
        <v>#REF!</v>
      </c>
      <c r="M35" s="171" t="e">
        <f t="shared" si="1"/>
        <v>#REF!</v>
      </c>
      <c r="N35" s="172" t="e">
        <f t="shared" si="1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125" t="s">
        <v>45</v>
      </c>
      <c r="C36" s="106" t="e">
        <f>SUM(C32:C35)</f>
        <v>#REF!</v>
      </c>
      <c r="D36" s="55" t="e">
        <f>SUM(D32:D35)</f>
        <v>#REF!</v>
      </c>
      <c r="E36" s="107" t="e">
        <f>SUM(E32:E35)</f>
        <v>#REF!</v>
      </c>
      <c r="F36" s="126">
        <v>701424</v>
      </c>
      <c r="G36" s="47">
        <v>2807249</v>
      </c>
      <c r="H36" s="127">
        <v>61702040</v>
      </c>
      <c r="I36" s="173" t="e">
        <f t="shared" si="2"/>
        <v>#REF!</v>
      </c>
      <c r="J36" s="174" t="e">
        <f t="shared" si="0"/>
        <v>#REF!</v>
      </c>
      <c r="K36" s="175" t="e">
        <f t="shared" si="0"/>
        <v>#REF!</v>
      </c>
      <c r="L36" s="176" t="e">
        <f t="shared" si="3"/>
        <v>#REF!</v>
      </c>
      <c r="M36" s="177" t="e">
        <f t="shared" si="1"/>
        <v>#REF!</v>
      </c>
      <c r="N36" s="178" t="e">
        <f t="shared" si="1"/>
        <v>#REF!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1"/>
      <c r="E37" s="179"/>
      <c r="F37" s="51"/>
      <c r="G37" s="51"/>
      <c r="H37" s="179"/>
      <c r="I37" s="180"/>
      <c r="J37" s="180"/>
      <c r="K37" s="180"/>
      <c r="L37" s="181"/>
      <c r="M37" s="181"/>
      <c r="N37" s="181"/>
    </row>
    <row r="38" spans="2:14" ht="16.5" thickBot="1" thickTop="1">
      <c r="B38" s="137" t="s">
        <v>40</v>
      </c>
      <c r="C38" s="138" t="e">
        <f>C9+C17+C21+C31+C36</f>
        <v>#REF!</v>
      </c>
      <c r="D38" s="42" t="e">
        <f>D9+D17+D21+D31+D36</f>
        <v>#REF!</v>
      </c>
      <c r="E38" s="182" t="e">
        <f>E9+E17+E21+E31+E36</f>
        <v>#REF!</v>
      </c>
      <c r="F38" s="138">
        <v>3712828</v>
      </c>
      <c r="G38" s="42">
        <v>15689193</v>
      </c>
      <c r="H38" s="182">
        <v>332289988</v>
      </c>
      <c r="I38" s="183" t="e">
        <f>C38-F38</f>
        <v>#REF!</v>
      </c>
      <c r="J38" s="184" t="e">
        <f>D38-G38</f>
        <v>#REF!</v>
      </c>
      <c r="K38" s="185" t="e">
        <f>E38-H38</f>
        <v>#REF!</v>
      </c>
      <c r="L38" s="186" t="e">
        <f t="shared" si="3"/>
        <v>#REF!</v>
      </c>
      <c r="M38" s="187" t="e">
        <f t="shared" si="1"/>
        <v>#REF!</v>
      </c>
      <c r="N38" s="188" t="e">
        <f t="shared" si="1"/>
        <v>#REF!</v>
      </c>
    </row>
    <row r="39" spans="2:5" ht="15.75" thickTop="1">
      <c r="B39" s="24"/>
      <c r="C39" s="45"/>
      <c r="D39" s="45"/>
      <c r="E39" s="45"/>
    </row>
    <row r="40" ht="15">
      <c r="G40" s="196"/>
    </row>
  </sheetData>
  <sheetProtection/>
  <mergeCells count="5">
    <mergeCell ref="L3:N3"/>
    <mergeCell ref="B3:B4"/>
    <mergeCell ref="C3:E3"/>
    <mergeCell ref="F3:H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CU39"/>
  <sheetViews>
    <sheetView showGridLines="0" zoomScaleSheetLayoutView="70" zoomScalePageLayoutView="0" workbookViewId="0" topLeftCell="A13">
      <selection activeCell="C24" sqref="C24"/>
    </sheetView>
  </sheetViews>
  <sheetFormatPr defaultColWidth="20.7109375" defaultRowHeight="12.75"/>
  <cols>
    <col min="1" max="1" width="2.7109375" style="1" customWidth="1"/>
    <col min="2" max="2" width="20.28125" style="4" customWidth="1"/>
    <col min="3" max="4" width="11.7109375" style="2" customWidth="1"/>
    <col min="5" max="5" width="16.7109375" style="2" customWidth="1"/>
    <col min="6" max="7" width="11.7109375" style="2" customWidth="1"/>
    <col min="8" max="8" width="16.7109375" style="2" customWidth="1"/>
    <col min="9" max="10" width="11.7109375" style="2" customWidth="1"/>
    <col min="11" max="11" width="16.7109375" style="2" customWidth="1"/>
    <col min="12" max="14" width="9.7109375" style="2" customWidth="1"/>
    <col min="15" max="15" width="2.7109375" style="3" customWidth="1"/>
    <col min="16" max="99" width="20.7109375" style="3" customWidth="1"/>
    <col min="100" max="16384" width="20.7109375" style="1" customWidth="1"/>
  </cols>
  <sheetData>
    <row r="1" ht="12.75" customHeight="1"/>
    <row r="2" ht="16.5" thickBot="1">
      <c r="B2" s="25" t="s">
        <v>70</v>
      </c>
    </row>
    <row r="3" spans="2:99" s="6" customFormat="1" ht="16.5" customHeight="1" thickTop="1">
      <c r="B3" s="206" t="s">
        <v>38</v>
      </c>
      <c r="C3" s="204" t="s">
        <v>65</v>
      </c>
      <c r="D3" s="203"/>
      <c r="E3" s="205"/>
      <c r="F3" s="204" t="s">
        <v>67</v>
      </c>
      <c r="G3" s="203"/>
      <c r="H3" s="205"/>
      <c r="I3" s="204" t="s">
        <v>68</v>
      </c>
      <c r="J3" s="203"/>
      <c r="K3" s="205"/>
      <c r="L3" s="203" t="s">
        <v>62</v>
      </c>
      <c r="M3" s="203"/>
      <c r="N3" s="20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2:99" s="6" customFormat="1" ht="26.25" thickBot="1">
      <c r="B4" s="207"/>
      <c r="C4" s="84" t="s">
        <v>10</v>
      </c>
      <c r="D4" s="61" t="s">
        <v>63</v>
      </c>
      <c r="E4" s="85" t="s">
        <v>48</v>
      </c>
      <c r="F4" s="84" t="s">
        <v>10</v>
      </c>
      <c r="G4" s="61" t="s">
        <v>63</v>
      </c>
      <c r="H4" s="85" t="s">
        <v>48</v>
      </c>
      <c r="I4" s="84" t="s">
        <v>10</v>
      </c>
      <c r="J4" s="61" t="s">
        <v>63</v>
      </c>
      <c r="K4" s="85" t="s">
        <v>48</v>
      </c>
      <c r="L4" s="86" t="s">
        <v>10</v>
      </c>
      <c r="M4" s="61" t="s">
        <v>63</v>
      </c>
      <c r="N4" s="62" t="s">
        <v>69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1:99" s="6" customFormat="1" ht="16.5" thickTop="1">
      <c r="A5" s="146" t="s">
        <v>56</v>
      </c>
      <c r="B5" s="87" t="s">
        <v>11</v>
      </c>
      <c r="C5" s="88" t="e">
        <f>SUMIF(#REF!,'BSP Comparação ABR-JAN'!$A5,#REF!)</f>
        <v>#REF!</v>
      </c>
      <c r="D5" s="30" t="e">
        <f>SUMIF(#REF!,'BSP Comparação ABR-JAN'!$A5,#REF!)</f>
        <v>#REF!</v>
      </c>
      <c r="E5" s="89" t="e">
        <f>SUMIF(#REF!,'BSP Comparação ABR-JAN'!$A5,#REF!)</f>
        <v>#REF!</v>
      </c>
      <c r="F5" s="88">
        <v>12841</v>
      </c>
      <c r="G5" s="30">
        <v>52301</v>
      </c>
      <c r="H5" s="90">
        <v>1130050</v>
      </c>
      <c r="I5" s="91" t="e">
        <f>C5-F5</f>
        <v>#REF!</v>
      </c>
      <c r="J5" s="92" t="e">
        <f aca="true" t="shared" si="0" ref="J5:K36">D5-G5</f>
        <v>#REF!</v>
      </c>
      <c r="K5" s="93" t="e">
        <f t="shared" si="0"/>
        <v>#REF!</v>
      </c>
      <c r="L5" s="94" t="e">
        <f>(C5-F5)/F5</f>
        <v>#REF!</v>
      </c>
      <c r="M5" s="95" t="e">
        <f aca="true" t="shared" si="1" ref="M5:N38">(D5-G5)/G5</f>
        <v>#REF!</v>
      </c>
      <c r="N5" s="96" t="e">
        <f t="shared" si="1"/>
        <v>#REF!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14" ht="15">
      <c r="A6" s="146" t="s">
        <v>58</v>
      </c>
      <c r="B6" s="97" t="s">
        <v>12</v>
      </c>
      <c r="C6" s="88" t="e">
        <f>SUMIF(#REF!,'BSP Comparação ABR-JAN'!$A6,#REF!)</f>
        <v>#REF!</v>
      </c>
      <c r="D6" s="30" t="e">
        <f>SUMIF(#REF!,'BSP Comparação ABR-JAN'!$A6,#REF!)</f>
        <v>#REF!</v>
      </c>
      <c r="E6" s="89" t="e">
        <f>SUMIF(#REF!,'BSP Comparação ABR-JAN'!$A6,#REF!)</f>
        <v>#REF!</v>
      </c>
      <c r="F6" s="98">
        <v>55603</v>
      </c>
      <c r="G6" s="34">
        <v>225217</v>
      </c>
      <c r="H6" s="99">
        <v>4596174</v>
      </c>
      <c r="I6" s="91" t="e">
        <f aca="true" t="shared" si="2" ref="I6:I36">C6-F6</f>
        <v>#REF!</v>
      </c>
      <c r="J6" s="100" t="e">
        <f t="shared" si="0"/>
        <v>#REF!</v>
      </c>
      <c r="K6" s="101" t="e">
        <f t="shared" si="0"/>
        <v>#REF!</v>
      </c>
      <c r="L6" s="102" t="e">
        <f aca="true" t="shared" si="3" ref="L6:L38">(C6-F6)/F6</f>
        <v>#REF!</v>
      </c>
      <c r="M6" s="103" t="e">
        <f t="shared" si="1"/>
        <v>#REF!</v>
      </c>
      <c r="N6" s="104" t="e">
        <f t="shared" si="1"/>
        <v>#REF!</v>
      </c>
    </row>
    <row r="7" spans="1:14" ht="15">
      <c r="A7" s="146" t="s">
        <v>77</v>
      </c>
      <c r="B7" s="97" t="s">
        <v>14</v>
      </c>
      <c r="C7" s="88" t="e">
        <f>SUMIF(#REF!,'BSP Comparação ABR-JAN'!$A7,#REF!)</f>
        <v>#REF!</v>
      </c>
      <c r="D7" s="30" t="e">
        <f>SUMIF(#REF!,'BSP Comparação ABR-JAN'!$A7,#REF!)</f>
        <v>#REF!</v>
      </c>
      <c r="E7" s="89" t="e">
        <f>SUMIF(#REF!,'BSP Comparação ABR-JAN'!$A7,#REF!)</f>
        <v>#REF!</v>
      </c>
      <c r="F7" s="98">
        <v>32126</v>
      </c>
      <c r="G7" s="34">
        <v>133074</v>
      </c>
      <c r="H7" s="99">
        <v>2844620</v>
      </c>
      <c r="I7" s="91" t="e">
        <f t="shared" si="2"/>
        <v>#REF!</v>
      </c>
      <c r="J7" s="100" t="e">
        <f t="shared" si="0"/>
        <v>#REF!</v>
      </c>
      <c r="K7" s="101" t="e">
        <f t="shared" si="0"/>
        <v>#REF!</v>
      </c>
      <c r="L7" s="102" t="e">
        <f t="shared" si="3"/>
        <v>#REF!</v>
      </c>
      <c r="M7" s="103" t="e">
        <f t="shared" si="1"/>
        <v>#REF!</v>
      </c>
      <c r="N7" s="104" t="e">
        <f t="shared" si="1"/>
        <v>#REF!</v>
      </c>
    </row>
    <row r="8" spans="1:14" ht="15">
      <c r="A8" s="146" t="s">
        <v>76</v>
      </c>
      <c r="B8" s="97" t="s">
        <v>13</v>
      </c>
      <c r="C8" s="88" t="e">
        <f>SUMIF(#REF!,'BSP Comparação ABR-JAN'!$A8,#REF!)</f>
        <v>#REF!</v>
      </c>
      <c r="D8" s="30" t="e">
        <f>SUMIF(#REF!,'BSP Comparação ABR-JAN'!$A8,#REF!)</f>
        <v>#REF!</v>
      </c>
      <c r="E8" s="89" t="e">
        <f>SUMIF(#REF!,'BSP Comparação ABR-JAN'!$A8,#REF!)</f>
        <v>#REF!</v>
      </c>
      <c r="F8" s="98">
        <v>29694</v>
      </c>
      <c r="G8" s="34">
        <v>124042</v>
      </c>
      <c r="H8" s="99">
        <v>2776544</v>
      </c>
      <c r="I8" s="91" t="e">
        <f t="shared" si="2"/>
        <v>#REF!</v>
      </c>
      <c r="J8" s="100" t="e">
        <f t="shared" si="0"/>
        <v>#REF!</v>
      </c>
      <c r="K8" s="101" t="e">
        <f t="shared" si="0"/>
        <v>#REF!</v>
      </c>
      <c r="L8" s="102" t="e">
        <f t="shared" si="3"/>
        <v>#REF!</v>
      </c>
      <c r="M8" s="103" t="e">
        <f t="shared" si="1"/>
        <v>#REF!</v>
      </c>
      <c r="N8" s="104" t="e">
        <f t="shared" si="1"/>
        <v>#REF!</v>
      </c>
    </row>
    <row r="9" spans="1:15" ht="16.5" thickBot="1">
      <c r="A9" s="146"/>
      <c r="B9" s="105" t="s">
        <v>44</v>
      </c>
      <c r="C9" s="106" t="e">
        <f>SUM(C5:C8)</f>
        <v>#REF!</v>
      </c>
      <c r="D9" s="55" t="e">
        <f>SUM(D5:D8)</f>
        <v>#REF!</v>
      </c>
      <c r="E9" s="107" t="e">
        <f>SUM(E5:E8)</f>
        <v>#REF!</v>
      </c>
      <c r="F9" s="106">
        <v>130264</v>
      </c>
      <c r="G9" s="55">
        <v>534634</v>
      </c>
      <c r="H9" s="108">
        <v>11347388</v>
      </c>
      <c r="I9" s="109" t="e">
        <f t="shared" si="2"/>
        <v>#REF!</v>
      </c>
      <c r="J9" s="110" t="e">
        <f t="shared" si="0"/>
        <v>#REF!</v>
      </c>
      <c r="K9" s="111" t="e">
        <f t="shared" si="0"/>
        <v>#REF!</v>
      </c>
      <c r="L9" s="112" t="e">
        <f t="shared" si="3"/>
        <v>#REF!</v>
      </c>
      <c r="M9" s="113" t="e">
        <f t="shared" si="1"/>
        <v>#REF!</v>
      </c>
      <c r="N9" s="114" t="e">
        <f t="shared" si="1"/>
        <v>#REF!</v>
      </c>
      <c r="O9" s="5"/>
    </row>
    <row r="10" spans="1:14" ht="15.75" thickTop="1">
      <c r="A10" s="146" t="s">
        <v>49</v>
      </c>
      <c r="B10" s="87" t="s">
        <v>24</v>
      </c>
      <c r="C10" s="88" t="e">
        <f>SUMIF(#REF!,'BSP Comparação ABR-JAN'!$A10,#REF!)</f>
        <v>#REF!</v>
      </c>
      <c r="D10" s="30" t="e">
        <f>SUMIF(#REF!,'BSP Comparação ABR-JAN'!$A10,#REF!)</f>
        <v>#REF!</v>
      </c>
      <c r="E10" s="89" t="e">
        <f>SUMIF(#REF!,'BSP Comparação ABR-JAN'!$A10,#REF!)</f>
        <v>#REF!</v>
      </c>
      <c r="F10" s="88">
        <v>26498</v>
      </c>
      <c r="G10" s="30">
        <v>139388</v>
      </c>
      <c r="H10" s="90">
        <v>3377992</v>
      </c>
      <c r="I10" s="91" t="e">
        <f t="shared" si="2"/>
        <v>#REF!</v>
      </c>
      <c r="J10" s="92" t="e">
        <f t="shared" si="0"/>
        <v>#REF!</v>
      </c>
      <c r="K10" s="93" t="e">
        <f t="shared" si="0"/>
        <v>#REF!</v>
      </c>
      <c r="L10" s="94" t="e">
        <f t="shared" si="3"/>
        <v>#REF!</v>
      </c>
      <c r="M10" s="95" t="e">
        <f t="shared" si="1"/>
        <v>#REF!</v>
      </c>
      <c r="N10" s="96" t="e">
        <f t="shared" si="1"/>
        <v>#REF!</v>
      </c>
    </row>
    <row r="11" spans="1:14" ht="15">
      <c r="A11" s="146" t="s">
        <v>52</v>
      </c>
      <c r="B11" s="97" t="s">
        <v>26</v>
      </c>
      <c r="C11" s="88" t="e">
        <f>SUMIF(#REF!,'BSP Comparação ABR-JAN'!$A11,#REF!)</f>
        <v>#REF!</v>
      </c>
      <c r="D11" s="30" t="e">
        <f>SUMIF(#REF!,'BSP Comparação ABR-JAN'!$A11,#REF!)</f>
        <v>#REF!</v>
      </c>
      <c r="E11" s="89" t="e">
        <f>SUMIF(#REF!,'BSP Comparação ABR-JAN'!$A11,#REF!)</f>
        <v>#REF!</v>
      </c>
      <c r="F11" s="98">
        <v>17026</v>
      </c>
      <c r="G11" s="34">
        <v>82225</v>
      </c>
      <c r="H11" s="99">
        <v>1721546</v>
      </c>
      <c r="I11" s="115" t="e">
        <f t="shared" si="2"/>
        <v>#REF!</v>
      </c>
      <c r="J11" s="100" t="e">
        <f t="shared" si="0"/>
        <v>#REF!</v>
      </c>
      <c r="K11" s="101" t="e">
        <f t="shared" si="0"/>
        <v>#REF!</v>
      </c>
      <c r="L11" s="102" t="e">
        <f t="shared" si="3"/>
        <v>#REF!</v>
      </c>
      <c r="M11" s="103" t="e">
        <f t="shared" si="1"/>
        <v>#REF!</v>
      </c>
      <c r="N11" s="104" t="e">
        <f t="shared" si="1"/>
        <v>#REF!</v>
      </c>
    </row>
    <row r="12" spans="1:14" ht="15">
      <c r="A12" s="146" t="s">
        <v>51</v>
      </c>
      <c r="B12" s="97" t="s">
        <v>25</v>
      </c>
      <c r="C12" s="88" t="e">
        <f>SUMIF(#REF!,'BSP Comparação ABR-JAN'!$A12,#REF!)</f>
        <v>#REF!</v>
      </c>
      <c r="D12" s="30" t="e">
        <f>SUMIF(#REF!,'BSP Comparação ABR-JAN'!$A12,#REF!)</f>
        <v>#REF!</v>
      </c>
      <c r="E12" s="89" t="e">
        <f>SUMIF(#REF!,'BSP Comparação ABR-JAN'!$A12,#REF!)</f>
        <v>#REF!</v>
      </c>
      <c r="F12" s="98">
        <v>110817</v>
      </c>
      <c r="G12" s="34">
        <v>554287</v>
      </c>
      <c r="H12" s="99">
        <v>10906590</v>
      </c>
      <c r="I12" s="115" t="e">
        <f t="shared" si="2"/>
        <v>#REF!</v>
      </c>
      <c r="J12" s="100" t="e">
        <f t="shared" si="0"/>
        <v>#REF!</v>
      </c>
      <c r="K12" s="101" t="e">
        <f t="shared" si="0"/>
        <v>#REF!</v>
      </c>
      <c r="L12" s="102" t="e">
        <f t="shared" si="3"/>
        <v>#REF!</v>
      </c>
      <c r="M12" s="103" t="e">
        <f t="shared" si="1"/>
        <v>#REF!</v>
      </c>
      <c r="N12" s="104" t="e">
        <f t="shared" si="1"/>
        <v>#REF!</v>
      </c>
    </row>
    <row r="13" spans="1:14" ht="15">
      <c r="A13" s="146" t="s">
        <v>2</v>
      </c>
      <c r="B13" s="97" t="s">
        <v>27</v>
      </c>
      <c r="C13" s="88" t="e">
        <f>SUMIF(#REF!,'BSP Comparação ABR-JAN'!$A13,#REF!)</f>
        <v>#REF!</v>
      </c>
      <c r="D13" s="30" t="e">
        <f>SUMIF(#REF!,'BSP Comparação ABR-JAN'!$A13,#REF!)</f>
        <v>#REF!</v>
      </c>
      <c r="E13" s="89" t="e">
        <f>SUMIF(#REF!,'BSP Comparação ABR-JAN'!$A13,#REF!)</f>
        <v>#REF!</v>
      </c>
      <c r="F13" s="98">
        <v>233761</v>
      </c>
      <c r="G13" s="34">
        <v>1105443</v>
      </c>
      <c r="H13" s="99">
        <v>21130020</v>
      </c>
      <c r="I13" s="115" t="e">
        <f t="shared" si="2"/>
        <v>#REF!</v>
      </c>
      <c r="J13" s="100" t="e">
        <f t="shared" si="0"/>
        <v>#REF!</v>
      </c>
      <c r="K13" s="101" t="e">
        <f t="shared" si="0"/>
        <v>#REF!</v>
      </c>
      <c r="L13" s="102" t="e">
        <f t="shared" si="3"/>
        <v>#REF!</v>
      </c>
      <c r="M13" s="103" t="e">
        <f t="shared" si="1"/>
        <v>#REF!</v>
      </c>
      <c r="N13" s="104" t="e">
        <f t="shared" si="1"/>
        <v>#REF!</v>
      </c>
    </row>
    <row r="14" spans="1:14" ht="15">
      <c r="A14" s="146" t="s">
        <v>7</v>
      </c>
      <c r="B14" s="97" t="s">
        <v>28</v>
      </c>
      <c r="C14" s="88" t="e">
        <f>SUMIF(#REF!,'BSP Comparação ABR-JAN'!$A14,#REF!)</f>
        <v>#REF!</v>
      </c>
      <c r="D14" s="30" t="e">
        <f>SUMIF(#REF!,'BSP Comparação ABR-JAN'!$A14,#REF!)</f>
        <v>#REF!</v>
      </c>
      <c r="E14" s="89" t="e">
        <f>SUMIF(#REF!,'BSP Comparação ABR-JAN'!$A14,#REF!)</f>
        <v>#REF!</v>
      </c>
      <c r="F14" s="98">
        <v>23537</v>
      </c>
      <c r="G14" s="34">
        <v>99921</v>
      </c>
      <c r="H14" s="99">
        <v>1908442</v>
      </c>
      <c r="I14" s="115" t="e">
        <f t="shared" si="2"/>
        <v>#REF!</v>
      </c>
      <c r="J14" s="100" t="e">
        <f t="shared" si="0"/>
        <v>#REF!</v>
      </c>
      <c r="K14" s="101" t="e">
        <f t="shared" si="0"/>
        <v>#REF!</v>
      </c>
      <c r="L14" s="102" t="e">
        <f t="shared" si="3"/>
        <v>#REF!</v>
      </c>
      <c r="M14" s="103" t="e">
        <f t="shared" si="1"/>
        <v>#REF!</v>
      </c>
      <c r="N14" s="104" t="e">
        <f t="shared" si="1"/>
        <v>#REF!</v>
      </c>
    </row>
    <row r="15" spans="1:14" ht="15">
      <c r="A15" s="146" t="s">
        <v>8</v>
      </c>
      <c r="B15" s="97" t="s">
        <v>29</v>
      </c>
      <c r="C15" s="88" t="e">
        <f>SUMIF(#REF!,'BSP Comparação ABR-JAN'!$A15,#REF!)</f>
        <v>#REF!</v>
      </c>
      <c r="D15" s="30" t="e">
        <f>SUMIF(#REF!,'BSP Comparação ABR-JAN'!$A15,#REF!)</f>
        <v>#REF!</v>
      </c>
      <c r="E15" s="89" t="e">
        <f>SUMIF(#REF!,'BSP Comparação ABR-JAN'!$A15,#REF!)</f>
        <v>#REF!</v>
      </c>
      <c r="F15" s="98">
        <v>14593</v>
      </c>
      <c r="G15" s="34">
        <v>71085</v>
      </c>
      <c r="H15" s="99">
        <v>1298744</v>
      </c>
      <c r="I15" s="115" t="e">
        <f t="shared" si="2"/>
        <v>#REF!</v>
      </c>
      <c r="J15" s="100" t="e">
        <f t="shared" si="0"/>
        <v>#REF!</v>
      </c>
      <c r="K15" s="101" t="e">
        <f t="shared" si="0"/>
        <v>#REF!</v>
      </c>
      <c r="L15" s="102" t="e">
        <f t="shared" si="3"/>
        <v>#REF!</v>
      </c>
      <c r="M15" s="103" t="e">
        <f t="shared" si="1"/>
        <v>#REF!</v>
      </c>
      <c r="N15" s="104" t="e">
        <f t="shared" si="1"/>
        <v>#REF!</v>
      </c>
    </row>
    <row r="16" spans="1:14" ht="15">
      <c r="A16" s="146" t="s">
        <v>61</v>
      </c>
      <c r="B16" s="97" t="s">
        <v>30</v>
      </c>
      <c r="C16" s="88" t="e">
        <f>SUMIF(#REF!,'BSP Comparação ABR-JAN'!$A16,#REF!)</f>
        <v>#REF!</v>
      </c>
      <c r="D16" s="30" t="e">
        <f>SUMIF(#REF!,'BSP Comparação ABR-JAN'!$A16,#REF!)</f>
        <v>#REF!</v>
      </c>
      <c r="E16" s="89" t="e">
        <f>SUMIF(#REF!,'BSP Comparação ABR-JAN'!$A16,#REF!)</f>
        <v>#REF!</v>
      </c>
      <c r="F16" s="98">
        <v>36616</v>
      </c>
      <c r="G16" s="34">
        <v>159694</v>
      </c>
      <c r="H16" s="99">
        <v>3633774</v>
      </c>
      <c r="I16" s="115" t="e">
        <f t="shared" si="2"/>
        <v>#REF!</v>
      </c>
      <c r="J16" s="100" t="e">
        <f t="shared" si="0"/>
        <v>#REF!</v>
      </c>
      <c r="K16" s="101" t="e">
        <f t="shared" si="0"/>
        <v>#REF!</v>
      </c>
      <c r="L16" s="102" t="e">
        <f t="shared" si="3"/>
        <v>#REF!</v>
      </c>
      <c r="M16" s="103" t="e">
        <f t="shared" si="1"/>
        <v>#REF!</v>
      </c>
      <c r="N16" s="104" t="e">
        <f t="shared" si="1"/>
        <v>#REF!</v>
      </c>
    </row>
    <row r="17" spans="1:15" ht="16.5" thickBot="1">
      <c r="A17" s="146"/>
      <c r="B17" s="105" t="s">
        <v>42</v>
      </c>
      <c r="C17" s="106" t="e">
        <f>SUM(C10:C16)</f>
        <v>#REF!</v>
      </c>
      <c r="D17" s="55" t="e">
        <f>SUM(D10:D16)</f>
        <v>#REF!</v>
      </c>
      <c r="E17" s="107" t="e">
        <f>SUM(E10:E16)</f>
        <v>#REF!</v>
      </c>
      <c r="F17" s="106">
        <v>462848</v>
      </c>
      <c r="G17" s="55">
        <v>2212043</v>
      </c>
      <c r="H17" s="108">
        <v>43977108</v>
      </c>
      <c r="I17" s="109" t="e">
        <f t="shared" si="2"/>
        <v>#REF!</v>
      </c>
      <c r="J17" s="110" t="e">
        <f t="shared" si="0"/>
        <v>#REF!</v>
      </c>
      <c r="K17" s="111" t="e">
        <f t="shared" si="0"/>
        <v>#REF!</v>
      </c>
      <c r="L17" s="112" t="e">
        <f t="shared" si="3"/>
        <v>#REF!</v>
      </c>
      <c r="M17" s="113" t="e">
        <f t="shared" si="1"/>
        <v>#REF!</v>
      </c>
      <c r="N17" s="114" t="e">
        <f t="shared" si="1"/>
        <v>#REF!</v>
      </c>
      <c r="O17" s="5"/>
    </row>
    <row r="18" spans="1:14" ht="15.75" thickTop="1">
      <c r="A18" s="147" t="s">
        <v>79</v>
      </c>
      <c r="B18" s="87" t="s">
        <v>35</v>
      </c>
      <c r="C18" s="88" t="e">
        <f>SUMIF(#REF!,'BSP Comparação ABR-JAN'!$A18,#REF!)</f>
        <v>#REF!</v>
      </c>
      <c r="D18" s="30" t="e">
        <f>SUMIF(#REF!,'BSP Comparação ABR-JAN'!$A18,#REF!)</f>
        <v>#REF!</v>
      </c>
      <c r="E18" s="89" t="e">
        <f>SUMIF(#REF!,'BSP Comparação ABR-JAN'!$A18,#REF!)</f>
        <v>#REF!</v>
      </c>
      <c r="F18" s="88">
        <v>60289</v>
      </c>
      <c r="G18" s="30">
        <v>246251</v>
      </c>
      <c r="H18" s="90">
        <v>5260660</v>
      </c>
      <c r="I18" s="91" t="e">
        <f t="shared" si="2"/>
        <v>#REF!</v>
      </c>
      <c r="J18" s="92" t="e">
        <f t="shared" si="0"/>
        <v>#REF!</v>
      </c>
      <c r="K18" s="93" t="e">
        <f t="shared" si="0"/>
        <v>#REF!</v>
      </c>
      <c r="L18" s="94" t="e">
        <f t="shared" si="3"/>
        <v>#REF!</v>
      </c>
      <c r="M18" s="95" t="e">
        <f t="shared" si="1"/>
        <v>#REF!</v>
      </c>
      <c r="N18" s="96" t="e">
        <f t="shared" si="1"/>
        <v>#REF!</v>
      </c>
    </row>
    <row r="19" spans="1:14" ht="15">
      <c r="A19" s="147" t="s">
        <v>9</v>
      </c>
      <c r="B19" s="97" t="s">
        <v>36</v>
      </c>
      <c r="C19" s="88" t="e">
        <f>SUMIF(#REF!,'BSP Comparação ABR-JAN'!$A19,#REF!)</f>
        <v>#REF!</v>
      </c>
      <c r="D19" s="30" t="e">
        <f>SUMIF(#REF!,'BSP Comparação ABR-JAN'!$A19,#REF!)</f>
        <v>#REF!</v>
      </c>
      <c r="E19" s="89" t="e">
        <f>SUMIF(#REF!,'BSP Comparação ABR-JAN'!$A19,#REF!)</f>
        <v>#REF!</v>
      </c>
      <c r="F19" s="98">
        <v>90720</v>
      </c>
      <c r="G19" s="34">
        <v>359542</v>
      </c>
      <c r="H19" s="99">
        <v>7821900</v>
      </c>
      <c r="I19" s="115" t="e">
        <f t="shared" si="2"/>
        <v>#REF!</v>
      </c>
      <c r="J19" s="100" t="e">
        <f t="shared" si="0"/>
        <v>#REF!</v>
      </c>
      <c r="K19" s="101" t="e">
        <f t="shared" si="0"/>
        <v>#REF!</v>
      </c>
      <c r="L19" s="102" t="e">
        <f t="shared" si="3"/>
        <v>#REF!</v>
      </c>
      <c r="M19" s="103" t="e">
        <f t="shared" si="1"/>
        <v>#REF!</v>
      </c>
      <c r="N19" s="104" t="e">
        <f t="shared" si="1"/>
        <v>#REF!</v>
      </c>
    </row>
    <row r="20" spans="1:14" ht="15">
      <c r="A20" s="147" t="s">
        <v>54</v>
      </c>
      <c r="B20" s="116" t="s">
        <v>37</v>
      </c>
      <c r="C20" s="88" t="e">
        <f>SUMIF(#REF!,'BSP Comparação ABR-JAN'!$A20,#REF!)</f>
        <v>#REF!</v>
      </c>
      <c r="D20" s="30" t="e">
        <f>SUMIF(#REF!,'BSP Comparação ABR-JAN'!$A20,#REF!)</f>
        <v>#REF!</v>
      </c>
      <c r="E20" s="89" t="e">
        <f>SUMIF(#REF!,'BSP Comparação ABR-JAN'!$A20,#REF!)</f>
        <v>#REF!</v>
      </c>
      <c r="F20" s="117">
        <v>23648</v>
      </c>
      <c r="G20" s="38">
        <v>97741</v>
      </c>
      <c r="H20" s="118">
        <v>2270040</v>
      </c>
      <c r="I20" s="119" t="e">
        <f t="shared" si="2"/>
        <v>#REF!</v>
      </c>
      <c r="J20" s="120" t="e">
        <f t="shared" si="0"/>
        <v>#REF!</v>
      </c>
      <c r="K20" s="121" t="e">
        <f t="shared" si="0"/>
        <v>#REF!</v>
      </c>
      <c r="L20" s="122" t="e">
        <f t="shared" si="3"/>
        <v>#REF!</v>
      </c>
      <c r="M20" s="123" t="e">
        <f t="shared" si="1"/>
        <v>#REF!</v>
      </c>
      <c r="N20" s="124" t="e">
        <f t="shared" si="1"/>
        <v>#REF!</v>
      </c>
    </row>
    <row r="21" spans="1:14" ht="15.75" thickBot="1">
      <c r="A21" s="147"/>
      <c r="B21" s="105" t="s">
        <v>46</v>
      </c>
      <c r="C21" s="106" t="e">
        <f>SUM(C18:C20)</f>
        <v>#REF!</v>
      </c>
      <c r="D21" s="55" t="e">
        <f>SUM(D18:D20)</f>
        <v>#REF!</v>
      </c>
      <c r="E21" s="107" t="e">
        <f>SUM(E18:E20)</f>
        <v>#REF!</v>
      </c>
      <c r="F21" s="106">
        <v>174657</v>
      </c>
      <c r="G21" s="55">
        <v>703534</v>
      </c>
      <c r="H21" s="108">
        <v>15352600</v>
      </c>
      <c r="I21" s="109" t="e">
        <f t="shared" si="2"/>
        <v>#REF!</v>
      </c>
      <c r="J21" s="110" t="e">
        <f t="shared" si="0"/>
        <v>#REF!</v>
      </c>
      <c r="K21" s="111" t="e">
        <f t="shared" si="0"/>
        <v>#REF!</v>
      </c>
      <c r="L21" s="112" t="e">
        <f t="shared" si="3"/>
        <v>#REF!</v>
      </c>
      <c r="M21" s="113" t="e">
        <f t="shared" si="1"/>
        <v>#REF!</v>
      </c>
      <c r="N21" s="114" t="e">
        <f t="shared" si="1"/>
        <v>#REF!</v>
      </c>
    </row>
    <row r="22" spans="1:14" ht="15.75" thickTop="1">
      <c r="A22" s="147" t="s">
        <v>50</v>
      </c>
      <c r="B22" s="97" t="s">
        <v>15</v>
      </c>
      <c r="C22" s="88" t="e">
        <f>SUMIF(#REF!,'BSP Comparação ABR-JAN'!$A22,#REF!)</f>
        <v>#REF!</v>
      </c>
      <c r="D22" s="30" t="e">
        <f>SUMIF(#REF!,'BSP Comparação ABR-JAN'!$A22,#REF!)</f>
        <v>#REF!</v>
      </c>
      <c r="E22" s="89" t="e">
        <f>SUMIF(#REF!,'BSP Comparação ABR-JAN'!$A22,#REF!)</f>
        <v>#REF!</v>
      </c>
      <c r="F22" s="98">
        <v>116551</v>
      </c>
      <c r="G22" s="34">
        <v>510333</v>
      </c>
      <c r="H22" s="99">
        <v>10373550</v>
      </c>
      <c r="I22" s="115" t="e">
        <f t="shared" si="2"/>
        <v>#REF!</v>
      </c>
      <c r="J22" s="100" t="e">
        <f t="shared" si="0"/>
        <v>#REF!</v>
      </c>
      <c r="K22" s="101" t="e">
        <f t="shared" si="0"/>
        <v>#REF!</v>
      </c>
      <c r="L22" s="102" t="e">
        <f t="shared" si="3"/>
        <v>#REF!</v>
      </c>
      <c r="M22" s="103" t="e">
        <f t="shared" si="1"/>
        <v>#REF!</v>
      </c>
      <c r="N22" s="104" t="e">
        <f t="shared" si="1"/>
        <v>#REF!</v>
      </c>
    </row>
    <row r="23" spans="1:14" ht="15">
      <c r="A23" s="147" t="s">
        <v>53</v>
      </c>
      <c r="B23" s="97" t="s">
        <v>16</v>
      </c>
      <c r="C23" s="88" t="e">
        <f>SUMIF(#REF!,'BSP Comparação ABR-JAN'!$A23,#REF!)</f>
        <v>#REF!</v>
      </c>
      <c r="D23" s="30" t="e">
        <f>SUMIF(#REF!,'BSP Comparação ABR-JAN'!$A23,#REF!)</f>
        <v>#REF!</v>
      </c>
      <c r="E23" s="89" t="e">
        <f>SUMIF(#REF!,'BSP Comparação ABR-JAN'!$A23,#REF!)</f>
        <v>#REF!</v>
      </c>
      <c r="F23" s="98">
        <v>515275</v>
      </c>
      <c r="G23" s="34">
        <v>2177851</v>
      </c>
      <c r="H23" s="99">
        <v>44513580</v>
      </c>
      <c r="I23" s="115" t="e">
        <f t="shared" si="2"/>
        <v>#REF!</v>
      </c>
      <c r="J23" s="100" t="e">
        <f t="shared" si="0"/>
        <v>#REF!</v>
      </c>
      <c r="K23" s="101" t="e">
        <f t="shared" si="0"/>
        <v>#REF!</v>
      </c>
      <c r="L23" s="102" t="e">
        <f t="shared" si="3"/>
        <v>#REF!</v>
      </c>
      <c r="M23" s="103" t="e">
        <f t="shared" si="1"/>
        <v>#REF!</v>
      </c>
      <c r="N23" s="104" t="e">
        <f t="shared" si="1"/>
        <v>#REF!</v>
      </c>
    </row>
    <row r="24" spans="1:14" ht="15">
      <c r="A24" s="147" t="s">
        <v>55</v>
      </c>
      <c r="B24" s="97" t="s">
        <v>17</v>
      </c>
      <c r="C24" s="88" t="e">
        <f>SUMIF(#REF!,'BSP Comparação ABR-JAN'!$A24,#REF!)</f>
        <v>#REF!</v>
      </c>
      <c r="D24" s="30" t="e">
        <f>SUMIF(#REF!,'BSP Comparação ABR-JAN'!$A24,#REF!)</f>
        <v>#REF!</v>
      </c>
      <c r="E24" s="89" t="e">
        <f>SUMIF(#REF!,'BSP Comparação ABR-JAN'!$A24,#REF!)</f>
        <v>#REF!</v>
      </c>
      <c r="F24" s="98">
        <v>303888</v>
      </c>
      <c r="G24" s="34">
        <v>1311893</v>
      </c>
      <c r="H24" s="99">
        <v>26816296</v>
      </c>
      <c r="I24" s="115" t="e">
        <f t="shared" si="2"/>
        <v>#REF!</v>
      </c>
      <c r="J24" s="100" t="e">
        <f t="shared" si="0"/>
        <v>#REF!</v>
      </c>
      <c r="K24" s="101" t="e">
        <f t="shared" si="0"/>
        <v>#REF!</v>
      </c>
      <c r="L24" s="102" t="e">
        <f t="shared" si="3"/>
        <v>#REF!</v>
      </c>
      <c r="M24" s="103" t="e">
        <f t="shared" si="1"/>
        <v>#REF!</v>
      </c>
      <c r="N24" s="104" t="e">
        <f t="shared" si="1"/>
        <v>#REF!</v>
      </c>
    </row>
    <row r="25" spans="1:14" ht="15">
      <c r="A25" s="147" t="s">
        <v>0</v>
      </c>
      <c r="B25" s="97" t="s">
        <v>18</v>
      </c>
      <c r="C25" s="88" t="e">
        <f>SUMIF(#REF!,'BSP Comparação ABR-JAN'!$A25,#REF!)</f>
        <v>#REF!</v>
      </c>
      <c r="D25" s="30" t="e">
        <f>SUMIF(#REF!,'BSP Comparação ABR-JAN'!$A25,#REF!)</f>
        <v>#REF!</v>
      </c>
      <c r="E25" s="89" t="e">
        <f>SUMIF(#REF!,'BSP Comparação ABR-JAN'!$A25,#REF!)</f>
        <v>#REF!</v>
      </c>
      <c r="F25" s="98">
        <v>341990</v>
      </c>
      <c r="G25" s="34">
        <v>1510847</v>
      </c>
      <c r="H25" s="99">
        <v>30893906</v>
      </c>
      <c r="I25" s="115" t="e">
        <f t="shared" si="2"/>
        <v>#REF!</v>
      </c>
      <c r="J25" s="100" t="e">
        <f t="shared" si="0"/>
        <v>#REF!</v>
      </c>
      <c r="K25" s="101" t="e">
        <f t="shared" si="0"/>
        <v>#REF!</v>
      </c>
      <c r="L25" s="102" t="e">
        <f t="shared" si="3"/>
        <v>#REF!</v>
      </c>
      <c r="M25" s="103" t="e">
        <f t="shared" si="1"/>
        <v>#REF!</v>
      </c>
      <c r="N25" s="104" t="e">
        <f t="shared" si="1"/>
        <v>#REF!</v>
      </c>
    </row>
    <row r="26" spans="1:14" ht="15">
      <c r="A26" s="147" t="s">
        <v>3</v>
      </c>
      <c r="B26" s="97" t="s">
        <v>19</v>
      </c>
      <c r="C26" s="88" t="e">
        <f>SUMIF(#REF!,'BSP Comparação ABR-JAN'!$A26,#REF!)</f>
        <v>#REF!</v>
      </c>
      <c r="D26" s="30" t="e">
        <f>SUMIF(#REF!,'BSP Comparação ABR-JAN'!$A26,#REF!)</f>
        <v>#REF!</v>
      </c>
      <c r="E26" s="89" t="e">
        <f>SUMIF(#REF!,'BSP Comparação ABR-JAN'!$A26,#REF!)</f>
        <v>#REF!</v>
      </c>
      <c r="F26" s="98">
        <v>152460</v>
      </c>
      <c r="G26" s="34">
        <v>632178</v>
      </c>
      <c r="H26" s="99">
        <v>13936262</v>
      </c>
      <c r="I26" s="115" t="e">
        <f t="shared" si="2"/>
        <v>#REF!</v>
      </c>
      <c r="J26" s="100" t="e">
        <f t="shared" si="0"/>
        <v>#REF!</v>
      </c>
      <c r="K26" s="101" t="e">
        <f t="shared" si="0"/>
        <v>#REF!</v>
      </c>
      <c r="L26" s="102" t="e">
        <f t="shared" si="3"/>
        <v>#REF!</v>
      </c>
      <c r="M26" s="103" t="e">
        <f t="shared" si="1"/>
        <v>#REF!</v>
      </c>
      <c r="N26" s="104" t="e">
        <f t="shared" si="1"/>
        <v>#REF!</v>
      </c>
    </row>
    <row r="27" spans="1:15" ht="15.75">
      <c r="A27" s="147" t="s">
        <v>4</v>
      </c>
      <c r="B27" s="97" t="s">
        <v>20</v>
      </c>
      <c r="C27" s="88" t="e">
        <f>SUMIF(#REF!,'BSP Comparação ABR-JAN'!$A27,#REF!)</f>
        <v>#REF!</v>
      </c>
      <c r="D27" s="30" t="e">
        <f>SUMIF(#REF!,'BSP Comparação ABR-JAN'!$A27,#REF!)</f>
        <v>#REF!</v>
      </c>
      <c r="E27" s="89" t="e">
        <f>SUMIF(#REF!,'BSP Comparação ABR-JAN'!$A27,#REF!)</f>
        <v>#REF!</v>
      </c>
      <c r="F27" s="98">
        <v>282013</v>
      </c>
      <c r="G27" s="34">
        <v>1195849</v>
      </c>
      <c r="H27" s="99">
        <v>23934638</v>
      </c>
      <c r="I27" s="115" t="e">
        <f t="shared" si="2"/>
        <v>#REF!</v>
      </c>
      <c r="J27" s="100" t="e">
        <f t="shared" si="0"/>
        <v>#REF!</v>
      </c>
      <c r="K27" s="101" t="e">
        <f t="shared" si="0"/>
        <v>#REF!</v>
      </c>
      <c r="L27" s="102" t="e">
        <f t="shared" si="3"/>
        <v>#REF!</v>
      </c>
      <c r="M27" s="103" t="e">
        <f t="shared" si="1"/>
        <v>#REF!</v>
      </c>
      <c r="N27" s="104" t="e">
        <f t="shared" si="1"/>
        <v>#REF!</v>
      </c>
      <c r="O27" s="5"/>
    </row>
    <row r="28" spans="1:14" ht="15">
      <c r="A28" s="147" t="s">
        <v>78</v>
      </c>
      <c r="B28" s="97" t="s">
        <v>21</v>
      </c>
      <c r="C28" s="88" t="e">
        <f>SUMIF(#REF!,'BSP Comparação ABR-JAN'!$A28,#REF!)</f>
        <v>#REF!</v>
      </c>
      <c r="D28" s="30" t="e">
        <f>SUMIF(#REF!,'BSP Comparação ABR-JAN'!$A28,#REF!)</f>
        <v>#REF!</v>
      </c>
      <c r="E28" s="89" t="e">
        <f>SUMIF(#REF!,'BSP Comparação ABR-JAN'!$A28,#REF!)</f>
        <v>#REF!</v>
      </c>
      <c r="F28" s="98">
        <v>170048</v>
      </c>
      <c r="G28" s="34">
        <v>704315</v>
      </c>
      <c r="H28" s="99">
        <v>15543004</v>
      </c>
      <c r="I28" s="115" t="e">
        <f t="shared" si="2"/>
        <v>#REF!</v>
      </c>
      <c r="J28" s="100" t="e">
        <f t="shared" si="0"/>
        <v>#REF!</v>
      </c>
      <c r="K28" s="101" t="e">
        <f t="shared" si="0"/>
        <v>#REF!</v>
      </c>
      <c r="L28" s="102" t="e">
        <f t="shared" si="3"/>
        <v>#REF!</v>
      </c>
      <c r="M28" s="103" t="e">
        <f t="shared" si="1"/>
        <v>#REF!</v>
      </c>
      <c r="N28" s="104" t="e">
        <f t="shared" si="1"/>
        <v>#REF!</v>
      </c>
    </row>
    <row r="29" spans="1:14" ht="15">
      <c r="A29" s="147" t="s">
        <v>6</v>
      </c>
      <c r="B29" s="97" t="s">
        <v>22</v>
      </c>
      <c r="C29" s="88" t="e">
        <f>SUMIF(#REF!,'BSP Comparação ABR-JAN'!$A29,#REF!)</f>
        <v>#REF!</v>
      </c>
      <c r="D29" s="30" t="e">
        <f>SUMIF(#REF!,'BSP Comparação ABR-JAN'!$A29,#REF!)</f>
        <v>#REF!</v>
      </c>
      <c r="E29" s="89" t="e">
        <f>SUMIF(#REF!,'BSP Comparação ABR-JAN'!$A29,#REF!)</f>
        <v>#REF!</v>
      </c>
      <c r="F29" s="98">
        <v>90538</v>
      </c>
      <c r="G29" s="34">
        <v>378134</v>
      </c>
      <c r="H29" s="99">
        <v>8101482</v>
      </c>
      <c r="I29" s="115" t="e">
        <f t="shared" si="2"/>
        <v>#REF!</v>
      </c>
      <c r="J29" s="100" t="e">
        <f t="shared" si="0"/>
        <v>#REF!</v>
      </c>
      <c r="K29" s="101" t="e">
        <f t="shared" si="0"/>
        <v>#REF!</v>
      </c>
      <c r="L29" s="102" t="e">
        <f t="shared" si="3"/>
        <v>#REF!</v>
      </c>
      <c r="M29" s="103" t="e">
        <f t="shared" si="1"/>
        <v>#REF!</v>
      </c>
      <c r="N29" s="104" t="e">
        <f t="shared" si="1"/>
        <v>#REF!</v>
      </c>
    </row>
    <row r="30" spans="1:14" ht="15">
      <c r="A30" s="147" t="s">
        <v>59</v>
      </c>
      <c r="B30" s="97" t="s">
        <v>23</v>
      </c>
      <c r="C30" s="88" t="e">
        <f>SUMIF(#REF!,'BSP Comparação ABR-JAN'!$A30,#REF!)</f>
        <v>#REF!</v>
      </c>
      <c r="D30" s="30" t="e">
        <f>SUMIF(#REF!,'BSP Comparação ABR-JAN'!$A30,#REF!)</f>
        <v>#REF!</v>
      </c>
      <c r="E30" s="89" t="e">
        <f>SUMIF(#REF!,'BSP Comparação ABR-JAN'!$A30,#REF!)</f>
        <v>#REF!</v>
      </c>
      <c r="F30" s="98">
        <v>65643</v>
      </c>
      <c r="G30" s="34">
        <v>281675</v>
      </c>
      <c r="H30" s="99">
        <v>5499740</v>
      </c>
      <c r="I30" s="115" t="e">
        <f t="shared" si="2"/>
        <v>#REF!</v>
      </c>
      <c r="J30" s="100" t="e">
        <f t="shared" si="0"/>
        <v>#REF!</v>
      </c>
      <c r="K30" s="101" t="e">
        <f t="shared" si="0"/>
        <v>#REF!</v>
      </c>
      <c r="L30" s="102" t="e">
        <f t="shared" si="3"/>
        <v>#REF!</v>
      </c>
      <c r="M30" s="103" t="e">
        <f t="shared" si="1"/>
        <v>#REF!</v>
      </c>
      <c r="N30" s="104" t="e">
        <f t="shared" si="1"/>
        <v>#REF!</v>
      </c>
    </row>
    <row r="31" spans="1:15" ht="16.5" thickBot="1">
      <c r="A31" s="147"/>
      <c r="B31" s="105" t="s">
        <v>43</v>
      </c>
      <c r="C31" s="106" t="e">
        <f>SUM(C22:C30)</f>
        <v>#REF!</v>
      </c>
      <c r="D31" s="55" t="e">
        <f>SUM(D22:D30)</f>
        <v>#REF!</v>
      </c>
      <c r="E31" s="107" t="e">
        <f>SUM(E22:E30)</f>
        <v>#REF!</v>
      </c>
      <c r="F31" s="106">
        <v>2038406</v>
      </c>
      <c r="G31" s="55">
        <v>8703075</v>
      </c>
      <c r="H31" s="108">
        <v>179612458</v>
      </c>
      <c r="I31" s="109" t="e">
        <f t="shared" si="2"/>
        <v>#REF!</v>
      </c>
      <c r="J31" s="110" t="e">
        <f t="shared" si="0"/>
        <v>#REF!</v>
      </c>
      <c r="K31" s="111" t="e">
        <f t="shared" si="0"/>
        <v>#REF!</v>
      </c>
      <c r="L31" s="112" t="e">
        <f t="shared" si="3"/>
        <v>#REF!</v>
      </c>
      <c r="M31" s="113" t="e">
        <f t="shared" si="1"/>
        <v>#REF!</v>
      </c>
      <c r="N31" s="114" t="e">
        <f t="shared" si="1"/>
        <v>#REF!</v>
      </c>
      <c r="O31" s="5"/>
    </row>
    <row r="32" spans="1:14" ht="15.75" thickTop="1">
      <c r="A32" s="147" t="s">
        <v>57</v>
      </c>
      <c r="B32" s="87" t="s">
        <v>31</v>
      </c>
      <c r="C32" s="88" t="e">
        <f>SUMIF(#REF!,'BSP Comparação ABR-JAN'!$A32,#REF!)</f>
        <v>#REF!</v>
      </c>
      <c r="D32" s="30" t="e">
        <f>SUMIF(#REF!,'BSP Comparação ABR-JAN'!$A32,#REF!)</f>
        <v>#REF!</v>
      </c>
      <c r="E32" s="89" t="e">
        <f>SUMIF(#REF!,'BSP Comparação ABR-JAN'!$A32,#REF!)</f>
        <v>#REF!</v>
      </c>
      <c r="F32" s="88">
        <v>28587</v>
      </c>
      <c r="G32" s="30">
        <v>117206</v>
      </c>
      <c r="H32" s="90">
        <v>2302352</v>
      </c>
      <c r="I32" s="91" t="e">
        <f t="shared" si="2"/>
        <v>#REF!</v>
      </c>
      <c r="J32" s="92" t="e">
        <f t="shared" si="0"/>
        <v>#REF!</v>
      </c>
      <c r="K32" s="93" t="e">
        <f t="shared" si="0"/>
        <v>#REF!</v>
      </c>
      <c r="L32" s="94" t="e">
        <f t="shared" si="3"/>
        <v>#REF!</v>
      </c>
      <c r="M32" s="95" t="e">
        <f t="shared" si="1"/>
        <v>#REF!</v>
      </c>
      <c r="N32" s="96" t="e">
        <f t="shared" si="1"/>
        <v>#REF!</v>
      </c>
    </row>
    <row r="33" spans="1:14" s="3" customFormat="1" ht="15">
      <c r="A33" s="147" t="s">
        <v>1</v>
      </c>
      <c r="B33" s="97" t="s">
        <v>32</v>
      </c>
      <c r="C33" s="88" t="e">
        <f>SUMIF(#REF!,'BSP Comparação ABR-JAN'!$A33,#REF!)</f>
        <v>#REF!</v>
      </c>
      <c r="D33" s="30" t="e">
        <f>SUMIF(#REF!,'BSP Comparação ABR-JAN'!$A33,#REF!)</f>
        <v>#REF!</v>
      </c>
      <c r="E33" s="89" t="e">
        <f>SUMIF(#REF!,'BSP Comparação ABR-JAN'!$A33,#REF!)</f>
        <v>#REF!</v>
      </c>
      <c r="F33" s="98">
        <v>220780</v>
      </c>
      <c r="G33" s="34">
        <v>936558</v>
      </c>
      <c r="H33" s="99">
        <v>20093062</v>
      </c>
      <c r="I33" s="115" t="e">
        <f t="shared" si="2"/>
        <v>#REF!</v>
      </c>
      <c r="J33" s="100" t="e">
        <f t="shared" si="0"/>
        <v>#REF!</v>
      </c>
      <c r="K33" s="101" t="e">
        <f t="shared" si="0"/>
        <v>#REF!</v>
      </c>
      <c r="L33" s="102" t="e">
        <f t="shared" si="3"/>
        <v>#REF!</v>
      </c>
      <c r="M33" s="103" t="e">
        <f t="shared" si="1"/>
        <v>#REF!</v>
      </c>
      <c r="N33" s="104" t="e">
        <f t="shared" si="1"/>
        <v>#REF!</v>
      </c>
    </row>
    <row r="34" spans="1:99" s="4" customFormat="1" ht="15">
      <c r="A34" s="148" t="s">
        <v>5</v>
      </c>
      <c r="B34" s="97" t="s">
        <v>33</v>
      </c>
      <c r="C34" s="88" t="e">
        <f>SUMIF(#REF!,'BSP Comparação ABR-JAN'!$A34,#REF!)</f>
        <v>#REF!</v>
      </c>
      <c r="D34" s="30" t="e">
        <f>SUMIF(#REF!,'BSP Comparação ABR-JAN'!$A34,#REF!)</f>
        <v>#REF!</v>
      </c>
      <c r="E34" s="89" t="e">
        <f>SUMIF(#REF!,'BSP Comparação ABR-JAN'!$A34,#REF!)</f>
        <v>#REF!</v>
      </c>
      <c r="F34" s="98">
        <v>189173</v>
      </c>
      <c r="G34" s="34">
        <v>741448</v>
      </c>
      <c r="H34" s="99">
        <v>16171008</v>
      </c>
      <c r="I34" s="115" t="e">
        <f t="shared" si="2"/>
        <v>#REF!</v>
      </c>
      <c r="J34" s="100" t="e">
        <f t="shared" si="0"/>
        <v>#REF!</v>
      </c>
      <c r="K34" s="101" t="e">
        <f t="shared" si="0"/>
        <v>#REF!</v>
      </c>
      <c r="L34" s="102" t="e">
        <f t="shared" si="3"/>
        <v>#REF!</v>
      </c>
      <c r="M34" s="103" t="e">
        <f t="shared" si="1"/>
        <v>#REF!</v>
      </c>
      <c r="N34" s="104" t="e">
        <f t="shared" si="1"/>
        <v>#REF!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4" customFormat="1" ht="15">
      <c r="A35" s="148" t="s">
        <v>60</v>
      </c>
      <c r="B35" s="116" t="s">
        <v>34</v>
      </c>
      <c r="C35" s="88" t="e">
        <f>SUMIF(#REF!,'BSP Comparação ABR-JAN'!$A35,#REF!)</f>
        <v>#REF!</v>
      </c>
      <c r="D35" s="30" t="e">
        <f>SUMIF(#REF!,'BSP Comparação ABR-JAN'!$A35,#REF!)</f>
        <v>#REF!</v>
      </c>
      <c r="E35" s="89" t="e">
        <f>SUMIF(#REF!,'BSP Comparação ABR-JAN'!$A35,#REF!)</f>
        <v>#REF!</v>
      </c>
      <c r="F35" s="117">
        <v>209723</v>
      </c>
      <c r="G35" s="38">
        <v>826856</v>
      </c>
      <c r="H35" s="118">
        <v>18421478</v>
      </c>
      <c r="I35" s="119" t="e">
        <f t="shared" si="2"/>
        <v>#REF!</v>
      </c>
      <c r="J35" s="120" t="e">
        <f t="shared" si="0"/>
        <v>#REF!</v>
      </c>
      <c r="K35" s="121" t="e">
        <f t="shared" si="0"/>
        <v>#REF!</v>
      </c>
      <c r="L35" s="122" t="e">
        <f t="shared" si="3"/>
        <v>#REF!</v>
      </c>
      <c r="M35" s="123" t="e">
        <f t="shared" si="1"/>
        <v>#REF!</v>
      </c>
      <c r="N35" s="124" t="e">
        <f t="shared" si="1"/>
        <v>#REF!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2:99" s="4" customFormat="1" ht="16.5" thickBot="1">
      <c r="B36" s="125" t="s">
        <v>45</v>
      </c>
      <c r="C36" s="106" t="e">
        <f>SUM(C32:C35)</f>
        <v>#REF!</v>
      </c>
      <c r="D36" s="55" t="e">
        <f>SUM(D32:D35)</f>
        <v>#REF!</v>
      </c>
      <c r="E36" s="107" t="e">
        <f>SUM(E32:E35)</f>
        <v>#REF!</v>
      </c>
      <c r="F36" s="126">
        <v>648263</v>
      </c>
      <c r="G36" s="47">
        <v>2622068</v>
      </c>
      <c r="H36" s="127">
        <v>56987900</v>
      </c>
      <c r="I36" s="128" t="e">
        <f t="shared" si="2"/>
        <v>#REF!</v>
      </c>
      <c r="J36" s="129" t="e">
        <f t="shared" si="0"/>
        <v>#REF!</v>
      </c>
      <c r="K36" s="130" t="e">
        <f t="shared" si="0"/>
        <v>#REF!</v>
      </c>
      <c r="L36" s="131" t="e">
        <f t="shared" si="3"/>
        <v>#REF!</v>
      </c>
      <c r="M36" s="132" t="e">
        <f t="shared" si="1"/>
        <v>#REF!</v>
      </c>
      <c r="N36" s="133" t="e">
        <f t="shared" si="1"/>
        <v>#REF!</v>
      </c>
      <c r="O36" s="5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2:14" ht="16.5" thickBot="1" thickTop="1">
      <c r="B37" s="50"/>
      <c r="C37" s="51"/>
      <c r="D37" s="51"/>
      <c r="E37" s="134"/>
      <c r="F37" s="51"/>
      <c r="G37" s="51"/>
      <c r="H37" s="134"/>
      <c r="I37" s="135"/>
      <c r="J37" s="135"/>
      <c r="K37" s="135"/>
      <c r="L37" s="136"/>
      <c r="M37" s="136"/>
      <c r="N37" s="136"/>
    </row>
    <row r="38" spans="2:14" ht="16.5" thickBot="1" thickTop="1">
      <c r="B38" s="137" t="s">
        <v>40</v>
      </c>
      <c r="C38" s="138" t="e">
        <f>C9+C17+C21+C31+C36</f>
        <v>#REF!</v>
      </c>
      <c r="D38" s="42" t="e">
        <f>D9+D17+D21+D31+D36</f>
        <v>#REF!</v>
      </c>
      <c r="E38" s="139" t="e">
        <f>E9+E17+E21+E31+E36</f>
        <v>#REF!</v>
      </c>
      <c r="F38" s="138">
        <v>3454438</v>
      </c>
      <c r="G38" s="42">
        <v>14775354</v>
      </c>
      <c r="H38" s="139">
        <v>307277454</v>
      </c>
      <c r="I38" s="140" t="e">
        <f>C38-F38</f>
        <v>#REF!</v>
      </c>
      <c r="J38" s="141" t="e">
        <f>D38-G38</f>
        <v>#REF!</v>
      </c>
      <c r="K38" s="142" t="e">
        <f>E38-H38</f>
        <v>#REF!</v>
      </c>
      <c r="L38" s="143" t="e">
        <f t="shared" si="3"/>
        <v>#REF!</v>
      </c>
      <c r="M38" s="144" t="e">
        <f t="shared" si="1"/>
        <v>#REF!</v>
      </c>
      <c r="N38" s="145" t="e">
        <f t="shared" si="1"/>
        <v>#REF!</v>
      </c>
    </row>
    <row r="39" spans="2:5" ht="15.75" thickTop="1">
      <c r="B39" s="24"/>
      <c r="C39" s="45"/>
      <c r="D39" s="45"/>
      <c r="E39" s="45"/>
    </row>
  </sheetData>
  <sheetProtection/>
  <mergeCells count="5">
    <mergeCell ref="L3:N3"/>
    <mergeCell ref="B3:B4"/>
    <mergeCell ref="C3:E3"/>
    <mergeCell ref="F3:H3"/>
    <mergeCell ref="I3:K3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CIVIL - 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camile.mesquita</dc:creator>
  <cp:keywords/>
  <dc:description/>
  <cp:lastModifiedBy>Marcio Gonçalves</cp:lastModifiedBy>
  <cp:lastPrinted>2015-04-13T17:15:49Z</cp:lastPrinted>
  <dcterms:created xsi:type="dcterms:W3CDTF">2004-03-03T18:07:14Z</dcterms:created>
  <dcterms:modified xsi:type="dcterms:W3CDTF">2015-04-13T17:25:20Z</dcterms:modified>
  <cp:category/>
  <cp:version/>
  <cp:contentType/>
  <cp:contentStatus/>
</cp:coreProperties>
</file>