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QUADRO RESUMO" sheetId="1" state="visible" r:id="rId2"/>
    <sheet name="Analista Full Stack – PLENO" sheetId="2" state="visible" r:id="rId3"/>
    <sheet name="Analista Full Stack – SÊNIOR" sheetId="3" state="visible" r:id="rId4"/>
    <sheet name="% Médios" sheetId="4" state="visible" r:id="rId5"/>
  </sheets>
  <definedNames>
    <definedName function="false" hidden="false" localSheetId="1" name="_xlnm.Print_Area" vbProcedure="false">'Analista Full Stack – PLENO'!$A$1:$D$137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<sst xmlns="http://schemas.openxmlformats.org/spreadsheetml/2006/main" count="458" uniqueCount="162">
  <si>
    <t xml:space="preserve">LOTE</t>
  </si>
  <si>
    <t xml:space="preserve">ITEM</t>
  </si>
  <si>
    <t xml:space="preserve">DESCRIÇÃO/ESPECIFICAÇÃO DO POSTO</t>
  </si>
  <si>
    <t xml:space="preserve">QUANTIDADE</t>
  </si>
  <si>
    <t xml:space="preserve">VALOR UNITÁRIO ESTIMADO</t>
  </si>
  <si>
    <t xml:space="preserve">VALOR ESTIMADO MENSAL DA CONTRATAÇÃO</t>
  </si>
  <si>
    <t xml:space="preserve">VALOR ANUAL ESTIMADO DA CONTRATAÇÃO</t>
  </si>
  <si>
    <t xml:space="preserve">Unidade de Medida</t>
  </si>
  <si>
    <t xml:space="preserve">POSTOS</t>
  </si>
  <si>
    <t xml:space="preserve">Desenvolvimento humano, esporte, asssitência e inclusão social</t>
  </si>
  <si>
    <r>
      <rPr>
        <sz val="12"/>
        <color rgb="FF000000"/>
        <rFont val="Calibri"/>
        <family val="2"/>
        <charset val="1"/>
      </rPr>
      <t xml:space="preserve">Analista</t>
    </r>
    <r>
      <rPr>
        <i val="true"/>
        <sz val="12"/>
        <color rgb="FF000000"/>
        <rFont val="Calibri"/>
        <family val="2"/>
        <charset val="1"/>
      </rPr>
      <t xml:space="preserve"> Full Stack – </t>
    </r>
    <r>
      <rPr>
        <b val="true"/>
        <sz val="12"/>
        <color rgb="FF000000"/>
        <rFont val="Calibri"/>
        <family val="2"/>
        <charset val="1"/>
      </rPr>
      <t xml:space="preserve">PLENO</t>
    </r>
  </si>
  <si>
    <t xml:space="preserve">Híbrido
(postos de trabalho + níveis de serviço)</t>
  </si>
  <si>
    <t xml:space="preserve">14</t>
  </si>
  <si>
    <r>
      <rPr>
        <sz val="12"/>
        <color rgb="FF000000"/>
        <rFont val="Calibri"/>
        <family val="2"/>
        <charset val="1"/>
      </rPr>
      <t xml:space="preserve">Analista</t>
    </r>
    <r>
      <rPr>
        <i val="true"/>
        <sz val="12"/>
        <color rgb="FF000000"/>
        <rFont val="Calibri"/>
        <family val="2"/>
        <charset val="1"/>
      </rPr>
      <t xml:space="preserve"> Full Stack – </t>
    </r>
    <r>
      <rPr>
        <b val="true"/>
        <sz val="12"/>
        <color rgb="FF000000"/>
        <rFont val="Calibri"/>
        <family val="2"/>
        <charset val="1"/>
      </rPr>
      <t xml:space="preserve">SÊNIOR</t>
    </r>
  </si>
  <si>
    <t xml:space="preserve">16</t>
  </si>
  <si>
    <t xml:space="preserve">VALOR TOTAL MENSAL / ANUAL</t>
  </si>
  <si>
    <t xml:space="preserve">VALOR TOTAL 12 MESES</t>
  </si>
  <si>
    <r>
      <rPr>
        <b val="true"/>
        <sz val="11"/>
        <color rgb="FF000000"/>
        <rFont val="Calibri"/>
        <family val="2"/>
        <charset val="1"/>
      </rPr>
      <t xml:space="preserve">MINISTÉRIO DA CIDADANIA
</t>
    </r>
    <r>
      <rPr>
        <sz val="11"/>
        <color rgb="FF000000"/>
        <rFont val="Calibri"/>
        <family val="2"/>
        <charset val="1"/>
      </rPr>
      <t xml:space="preserve">Subsecretaria de Assuntos Administrativos
Coordenação Geral de Licitações e Contratos 
Coordenação de Compras </t>
    </r>
  </si>
  <si>
    <t xml:space="preserve">MODELO DE PLANILHA DE COMPOSIÇÃO DE CUSTOS E FORMAÇÃO DE PREÇOS</t>
  </si>
  <si>
    <t xml:space="preserve">Nº do Processo</t>
  </si>
  <si>
    <t xml:space="preserve">Nº da Licitação</t>
  </si>
  <si>
    <t xml:space="preserve">Empresa</t>
  </si>
  <si>
    <t xml:space="preserve">Discriminação dos Serviços (dados referentes à contratação)</t>
  </si>
  <si>
    <t xml:space="preserve">A</t>
  </si>
  <si>
    <t xml:space="preserve">Data de apresentação da proposta (dia/mês/ano)</t>
  </si>
  <si>
    <t xml:space="preserve">B</t>
  </si>
  <si>
    <t xml:space="preserve">Município/UF</t>
  </si>
  <si>
    <t xml:space="preserve">Brasília/DF</t>
  </si>
  <si>
    <t xml:space="preserve">C</t>
  </si>
  <si>
    <t xml:space="preserve">CCT (REFERÊNCIA)</t>
  </si>
  <si>
    <t xml:space="preserve">Sindpd-DF</t>
  </si>
  <si>
    <t xml:space="preserve">D</t>
  </si>
  <si>
    <t xml:space="preserve">Ano, Acordo, Convenção ou Sentença Normativa em Dissídio Coletivo</t>
  </si>
  <si>
    <t xml:space="preserve">2020/2021</t>
  </si>
  <si>
    <t xml:space="preserve">E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</si>
  <si>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</si>
  <si>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</si>
  <si>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</si>
  <si>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</si>
  <si>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MENSAL A CONTRATAR</t>
  </si>
  <si>
    <r>
      <rPr>
        <b val="true"/>
        <sz val="11.5"/>
        <color rgb="FF000000"/>
        <rFont val="Calibri"/>
        <family val="2"/>
        <charset val="1"/>
      </rPr>
      <t xml:space="preserve">Analista </t>
    </r>
    <r>
      <rPr>
        <b val="true"/>
        <i val="true"/>
        <sz val="11.5"/>
        <color rgb="FF000000"/>
        <rFont val="Calibri"/>
        <family val="2"/>
        <charset val="1"/>
      </rPr>
      <t xml:space="preserve">Full Stack</t>
    </r>
    <r>
      <rPr>
        <b val="true"/>
        <sz val="11.5"/>
        <color rgb="FF000000"/>
        <rFont val="Calibri"/>
        <family val="2"/>
        <charset val="1"/>
      </rPr>
      <t xml:space="preserve"> – PLENO</t>
    </r>
  </si>
  <si>
    <t xml:space="preserve">Posto</t>
  </si>
  <si>
    <t xml:space="preserve">Dados complementares para composição dos custos referente à mão-de-obra</t>
  </si>
  <si>
    <t xml:space="preserve">Tipo de serviço (mesmo serviço com características distintas)</t>
  </si>
  <si>
    <t xml:space="preserve">Salário normativo da categoria profissional</t>
  </si>
  <si>
    <t xml:space="preserve">Categoria profissional (vinculada à execução contratual)</t>
  </si>
  <si>
    <t xml:space="preserve">Data base da categoria (dia/mês/ano)</t>
  </si>
  <si>
    <t xml:space="preserve">Quantidade (nº de trabalhadores)</t>
  </si>
  <si>
    <t xml:space="preserve">MÓDULO 1 - COMPOSIÇÃO DA REMUNERAÇÃO</t>
  </si>
  <si>
    <t xml:space="preserve">I</t>
  </si>
  <si>
    <t xml:space="preserve">Composição da Remuneração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</si>
  <si>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</si>
  <si>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</si>
  <si>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</si>
  <si>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</si>
  <si>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</si>
  <si>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Hora noturna adicional</t>
  </si>
  <si>
    <t xml:space="preserve">F</t>
  </si>
  <si>
    <t xml:space="preserve">Feriado Trabalhado (Súmula 444 TST)</t>
  </si>
  <si>
    <t xml:space="preserve">G</t>
  </si>
  <si>
    <t xml:space="preserve">Outros (especificar)</t>
  </si>
  <si>
    <t xml:space="preserve">Total da Remuneração</t>
  </si>
  <si>
    <t xml:space="preserve">MÓDULO 2 - BENEFÍCIOS MENSAIS E DIÁRIOS</t>
  </si>
  <si>
    <t xml:space="preserve">2.1</t>
  </si>
  <si>
    <t xml:space="preserve">13º (décimo terceiro) Salário, Férias e Adicional de Férias</t>
  </si>
  <si>
    <t xml:space="preserve">%</t>
  </si>
  <si>
    <t xml:space="preserve">13º Salário</t>
  </si>
  <si>
    <t xml:space="preserve">Adicional de Férias</t>
  </si>
  <si>
    <t xml:space="preserve">Total</t>
  </si>
  <si>
    <t xml:space="preserve">Submódulo 2.2 - Encargos Previdenciários (GPS), Fundo de Garantia por Tempo de Serviço (FGTS) e outras contribuições.</t>
  </si>
  <si>
    <t xml:space="preserve">2.2</t>
  </si>
  <si>
    <t xml:space="preserve">Encargos previdenciários e FGTS</t>
  </si>
  <si>
    <t xml:space="preserve">INSS</t>
  </si>
  <si>
    <t xml:space="preserve">Salário Educação</t>
  </si>
  <si>
    <t xml:space="preserve">Seguro Acidente do Trabalho </t>
  </si>
  <si>
    <t xml:space="preserve">SESI OU SESC</t>
  </si>
  <si>
    <t xml:space="preserve">SENAI OU SENAC</t>
  </si>
  <si>
    <t xml:space="preserve">SEBRAE</t>
  </si>
  <si>
    <t xml:space="preserve">INCRA</t>
  </si>
  <si>
    <t xml:space="preserve">H</t>
  </si>
  <si>
    <t xml:space="preserve">FGTS</t>
  </si>
  <si>
    <t xml:space="preserve">Submódulo 2.3 - Benefícios Mensais e Diários.</t>
  </si>
  <si>
    <t xml:space="preserve">2.3</t>
  </si>
  <si>
    <t xml:space="preserve">Benefícios Mensais e Diários</t>
  </si>
  <si>
    <t xml:space="preserve">Transporte</t>
  </si>
  <si>
    <t xml:space="preserve">A.1</t>
  </si>
  <si>
    <t xml:space="preserve">Desconto Transporte</t>
  </si>
  <si>
    <t xml:space="preserve">Auxílio-Refeição/Alimentação</t>
  </si>
  <si>
    <t xml:space="preserve">Assistência médica e familiar</t>
  </si>
  <si>
    <t xml:space="preserve">Assistência Odontológica</t>
  </si>
  <si>
    <r>
      <rPr>
        <sz val="11.5"/>
        <color rgb="FF000000"/>
        <rFont val="Calibri"/>
        <family val="2"/>
        <charset val="1"/>
      </rPr>
      <t xml:space="preserve">Seguro de vida, invalidez e funeral</t>
    </r>
    <r>
      <rPr>
        <sz val="11.5"/>
        <color rgb="FFFF0000"/>
        <rFont val="Calibri"/>
        <family val="2"/>
        <charset val="1"/>
      </rPr>
      <t xml:space="preserve"> </t>
    </r>
  </si>
  <si>
    <t xml:space="preserve">Outros</t>
  </si>
  <si>
    <t xml:space="preserve">Total de benefícios mensais e diários</t>
  </si>
  <si>
    <t xml:space="preserve">Quadro-Resumo do Módulo 2 - Encargos e Benefícios Anuais, Mensais e Diários</t>
  </si>
  <si>
    <t xml:space="preserve">Encargos e Benefícios Anuais, Mensais e Diários</t>
  </si>
  <si>
    <t xml:space="preserve">GPS, FGTS e outras contribuições</t>
  </si>
  <si>
    <t xml:space="preserve">TOTAL</t>
  </si>
  <si>
    <t xml:space="preserve">MÓDULO 3 - PROVISÃO PARA RESCISÃO</t>
  </si>
  <si>
    <t xml:space="preserve">Provisão para Rescisão</t>
  </si>
  <si>
    <t xml:space="preserve">Aviso Prévio Indenizado </t>
  </si>
  <si>
    <t xml:space="preserve">Incidência do FGTS sobre o Aviso Prévio Indenizado</t>
  </si>
  <si>
    <t xml:space="preserve">Multa FGTS e contribuições sociais sobre o Aviso Prévio Indenizado </t>
  </si>
  <si>
    <t xml:space="preserve">Aviso Prévio Trabalhado</t>
  </si>
  <si>
    <t xml:space="preserve">Incidência do submódulo 2.2 sobre o Aviso Prévio Trabalhado</t>
  </si>
  <si>
    <t xml:space="preserve">Multa FGTS  e Contribuições Sociais do Aviso Prévio Trabalhado</t>
  </si>
  <si>
    <t xml:space="preserve">MÓDULO 4 - CUSTO DE REPOSIÇÃO DE PROFISSIONAL AUSENTE</t>
  </si>
  <si>
    <t xml:space="preserve">Submódulo 4.1 - Ausências Legais</t>
  </si>
  <si>
    <t xml:space="preserve">4.1</t>
  </si>
  <si>
    <t xml:space="preserve">Ausências Legais</t>
  </si>
  <si>
    <t xml:space="preserve">Férias</t>
  </si>
  <si>
    <t xml:space="preserve">Ausência Legais</t>
  </si>
  <si>
    <t xml:space="preserve">Licença Paternidade </t>
  </si>
  <si>
    <t xml:space="preserve">Ausências Maternidade </t>
  </si>
  <si>
    <t xml:space="preserve">Ausência por Acidente de trabalho</t>
  </si>
  <si>
    <t xml:space="preserve">Auxílio Doença</t>
  </si>
  <si>
    <t xml:space="preserve">Submódulo 4.2 - Intrajornada</t>
  </si>
  <si>
    <t xml:space="preserve">4.2</t>
  </si>
  <si>
    <t xml:space="preserve">Intrajornada</t>
  </si>
  <si>
    <t xml:space="preserve">Intervalo para repouso e alimentação</t>
  </si>
  <si>
    <t xml:space="preserve">Quadro-Resumo do Módulo 4 - Custo de Reposição de Profissional Ausente</t>
  </si>
  <si>
    <t xml:space="preserve">Custo de Reposição do Profissional Ausente</t>
  </si>
  <si>
    <t xml:space="preserve">MÓDULO 5 - INSUMOS DIVERSOS</t>
  </si>
  <si>
    <t xml:space="preserve">Insumos diversos</t>
  </si>
  <si>
    <t xml:space="preserve">Uniformes/EPIs</t>
  </si>
  <si>
    <t xml:space="preserve">Materiais</t>
  </si>
  <si>
    <t xml:space="preserve">Equipamentos</t>
  </si>
  <si>
    <t xml:space="preserve">Total de Insumos Diversos</t>
  </si>
  <si>
    <t xml:space="preserve">MÓDULO 6 -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</si>
  <si>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</si>
  <si>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</si>
  <si>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</si>
  <si>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</si>
  <si>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C.1</t>
  </si>
  <si>
    <t xml:space="preserve">Tributos Federais (especificar)</t>
  </si>
  <si>
    <t xml:space="preserve">C.1.1</t>
  </si>
  <si>
    <t xml:space="preserve">PIS</t>
  </si>
  <si>
    <t xml:space="preserve">C.1.2</t>
  </si>
  <si>
    <t xml:space="preserve">COFINS</t>
  </si>
  <si>
    <t xml:space="preserve">C.1.3</t>
  </si>
  <si>
    <t xml:space="preserve">ISS</t>
  </si>
  <si>
    <t xml:space="preserve">C.1.4</t>
  </si>
  <si>
    <t xml:space="preserve">INSS(desoneração) - Imposto sobre Faturamento (Conforme Lei 12.546 de 14/12/2011)</t>
  </si>
  <si>
    <t xml:space="preserve">Quadro-Resumo do Custo por Empregados</t>
  </si>
  <si>
    <t xml:space="preserve">Mão-de-Obra vinculada à execução contratual (valor por empregado)</t>
  </si>
  <si>
    <t xml:space="preserve">(R$)</t>
  </si>
  <si>
    <t xml:space="preserve">Módulo 1 - Composição da Remuneração</t>
  </si>
  <si>
    <t xml:space="preserve">Módulo 2 - Encargos e Benefícios Anuais, Mensais e Diários</t>
  </si>
  <si>
    <t xml:space="preserve">Módulo 3 - Provisão para Rescisão</t>
  </si>
  <si>
    <t xml:space="preserve">Módulo 4 - Custo de Reposição do Profissional Ausente</t>
  </si>
  <si>
    <t xml:space="preserve">Módulo 5 - Insumos Diversos</t>
  </si>
  <si>
    <t xml:space="preserve">Subtotal (A + B + C + D + E):</t>
  </si>
  <si>
    <t xml:space="preserve">Módulo 6 - Custos Indiretos, Tributos e Lucro</t>
  </si>
  <si>
    <t xml:space="preserve">Valor Total do Empregado</t>
  </si>
  <si>
    <t xml:space="preserve">Valor Total do Posto</t>
  </si>
  <si>
    <r>
      <rPr>
        <b val="true"/>
        <sz val="11.5"/>
        <color rgb="FF000000"/>
        <rFont val="Calibri"/>
        <family val="2"/>
        <charset val="1"/>
      </rPr>
      <t xml:space="preserve">Analista </t>
    </r>
    <r>
      <rPr>
        <b val="true"/>
        <i val="true"/>
        <sz val="11.5"/>
        <color rgb="FF000000"/>
        <rFont val="Calibri"/>
        <family val="2"/>
        <charset val="1"/>
      </rPr>
      <t xml:space="preserve">Full Stack</t>
    </r>
    <r>
      <rPr>
        <b val="true"/>
        <sz val="11.5"/>
        <color rgb="FF000000"/>
        <rFont val="Calibri"/>
        <family val="2"/>
        <charset val="1"/>
      </rPr>
      <t xml:space="preserve"> – SÊNIOR</t>
    </r>
  </si>
  <si>
    <t xml:space="preserve">ANATEL</t>
  </si>
  <si>
    <t xml:space="preserve">STN</t>
  </si>
  <si>
    <t xml:space="preserve">TCU</t>
  </si>
  <si>
    <t xml:space="preserve">CIDADANIA</t>
  </si>
  <si>
    <t xml:space="preserve">% </t>
  </si>
  <si>
    <t xml:space="preserve">RATxFAP</t>
  </si>
  <si>
    <t xml:space="preserve">Custo Indireto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</si>
</sst>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_-&quot;R$ &quot;* #,##0.00_-;&quot;-R$ &quot;* #,##0.00_-;_-&quot;R$ &quot;* \-??_-;_-@_-"/>
    <numFmt numFmtId="167" formatCode="_-&quot;R$&quot;* #,##0.00_-;&quot;-R$&quot;* #,##0.00_-;_-&quot;R$&quot;* \-??_-;_-@_-"/>
    <numFmt numFmtId="168" formatCode="mmm/yy"/>
    <numFmt numFmtId="169" formatCode="General"/>
    <numFmt numFmtId="170" formatCode="0%"/>
    <numFmt numFmtId="171" formatCode="0.00%"/>
    <numFmt numFmtId="172" formatCode="_-* #,##0.00_-;\-* #,##0.00_-;_-* \-??_-;_-@_-"/>
    <numFmt numFmtId="173" formatCode="0.0000%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.5"/>
      <color rgb="FF000000"/>
      <name val="Calibri"/>
      <family val="2"/>
      <charset val="1"/>
    </font>
    <font>
      <sz val="11.5"/>
      <color rgb="FF000000"/>
      <name val="Calibri"/>
      <family val="2"/>
      <charset val="1"/>
    </font>
    <font>
      <b val="true"/>
      <i val="true"/>
      <sz val="11.5"/>
      <color rgb="FF000000"/>
      <name val="Calibri"/>
      <family val="2"/>
      <charset val="1"/>
    </font>
    <font>
      <sz val="11.5"/>
      <name val="Calibri"/>
      <family val="2"/>
      <charset val="1"/>
    </font>
    <font>
      <sz val="10"/>
      <name val="Arial"/>
      <family val="2"/>
      <charset val="1"/>
    </font>
    <font>
      <sz val="11.5"/>
      <color rgb="FFFF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1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0" borderId="1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1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1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2" borderId="2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4" fillId="5" borderId="2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0" fillId="2" borderId="2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2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2" borderId="2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2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5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2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5" borderId="2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3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10" fillId="2" borderId="2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0" fillId="0" borderId="2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1" fontId="11" fillId="0" borderId="3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3032280</xdr:colOff>
      <xdr:row>0</xdr:row>
      <xdr:rowOff>182880</xdr:rowOff>
    </xdr:from>
    <xdr:to>
      <xdr:col>1</xdr:col>
      <xdr:colOff>3628080</xdr:colOff>
      <xdr:row>1</xdr:row>
      <xdr:rowOff>444960</xdr:rowOff>
    </xdr:to>
    <xdr:pic>
      <xdr:nvPicPr>
        <xdr:cNvPr id="0" name="Imagem 4" descr=""/>
        <xdr:cNvPicPr/>
      </xdr:nvPicPr>
      <xdr:blipFill>
        <a:blip r:embed="rId1"/>
        <a:stretch/>
      </xdr:blipFill>
      <xdr:spPr>
        <a:xfrm>
          <a:off x="4060080" y="182880"/>
          <a:ext cx="595800" cy="6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3032280</xdr:colOff>
      <xdr:row>0</xdr:row>
      <xdr:rowOff>182880</xdr:rowOff>
    </xdr:from>
    <xdr:to>
      <xdr:col>1</xdr:col>
      <xdr:colOff>3628080</xdr:colOff>
      <xdr:row>1</xdr:row>
      <xdr:rowOff>464040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4060080" y="182880"/>
          <a:ext cx="595800" cy="623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I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6" activeCellId="0" sqref="I6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27.99"/>
    <col collapsed="false" customWidth="true" hidden="false" outlineLevel="0" max="3" min="3" style="0" width="5.43"/>
    <col collapsed="false" customWidth="true" hidden="false" outlineLevel="0" max="4" min="4" style="0" width="28.42"/>
    <col collapsed="false" customWidth="true" hidden="false" outlineLevel="0" max="5" min="5" style="0" width="32.15"/>
    <col collapsed="false" customWidth="true" hidden="false" outlineLevel="0" max="6" min="6" style="0" width="15.15"/>
    <col collapsed="false" customWidth="true" hidden="false" outlineLevel="0" max="7" min="7" style="0" width="17.71"/>
    <col collapsed="false" customWidth="true" hidden="false" outlineLevel="0" max="8" min="8" style="0" width="16.71"/>
    <col collapsed="false" customWidth="true" hidden="false" outlineLevel="0" max="9" min="9" style="0" width="25.71"/>
    <col collapsed="false" customWidth="true" hidden="false" outlineLevel="0" max="12" min="12" style="0" width="15.86"/>
    <col collapsed="false" customWidth="true" hidden="false" outlineLevel="0" max="13" min="13" style="0" width="13.29"/>
    <col collapsed="false" customWidth="true" hidden="false" outlineLevel="0" max="1024" min="1024" style="0" width="11.57"/>
  </cols>
  <sheetData>
    <row r="3" customFormat="false" ht="13.7" hidden="false" customHeight="true" outlineLevel="0" collapsed="false">
      <c r="B3" s="1" t="s">
        <v>0</v>
      </c>
      <c r="C3" s="1" t="s">
        <v>1</v>
      </c>
      <c r="D3" s="2" t="s">
        <v>2</v>
      </c>
      <c r="E3" s="3" t="s">
        <v>3</v>
      </c>
      <c r="F3" s="3"/>
      <c r="G3" s="2" t="s">
        <v>4</v>
      </c>
      <c r="H3" s="2" t="s">
        <v>5</v>
      </c>
      <c r="I3" s="2" t="s">
        <v>6</v>
      </c>
    </row>
    <row r="4" customFormat="false" ht="27.75" hidden="false" customHeight="true" outlineLevel="0" collapsed="false">
      <c r="B4" s="1"/>
      <c r="C4" s="1"/>
      <c r="D4" s="2"/>
      <c r="E4" s="1" t="s">
        <v>7</v>
      </c>
      <c r="F4" s="1" t="s">
        <v>8</v>
      </c>
      <c r="G4" s="2"/>
      <c r="H4" s="2"/>
      <c r="I4" s="2"/>
    </row>
    <row r="5" customFormat="false" ht="15" hidden="false" customHeight="true" outlineLevel="0" collapsed="false">
      <c r="B5" s="4" t="s">
        <v>9</v>
      </c>
      <c r="C5" s="5" t="n">
        <v>1</v>
      </c>
      <c r="D5" s="6" t="s">
        <v>10</v>
      </c>
      <c r="E5" s="7" t="s">
        <v>11</v>
      </c>
      <c r="F5" s="8" t="s">
        <v>12</v>
      </c>
      <c r="G5" s="9" t="n">
        <f aca="false">'Analista Full Stack – PLENO'!D136</f>
        <v>17829.599080636</v>
      </c>
      <c r="H5" s="10" t="n">
        <f aca="false">G5*F5</f>
        <v>249614.387128903</v>
      </c>
      <c r="I5" s="11" t="n">
        <f aca="false">H5*12</f>
        <v>2995372.64554684</v>
      </c>
    </row>
    <row r="6" customFormat="false" ht="27.75" hidden="false" customHeight="true" outlineLevel="0" collapsed="false">
      <c r="B6" s="4"/>
      <c r="C6" s="5" t="n">
        <v>2</v>
      </c>
      <c r="D6" s="6" t="s">
        <v>13</v>
      </c>
      <c r="E6" s="7"/>
      <c r="F6" s="8" t="s">
        <v>14</v>
      </c>
      <c r="G6" s="9" t="n">
        <f aca="false">'Analista Full Stack – SÊNIOR'!D136</f>
        <v>23075.316554717</v>
      </c>
      <c r="H6" s="10" t="n">
        <f aca="false">G6*F6</f>
        <v>369205.064875472</v>
      </c>
      <c r="I6" s="11" t="n">
        <f aca="false">H6*12</f>
        <v>4430460.77850566</v>
      </c>
    </row>
    <row r="7" customFormat="false" ht="15" hidden="false" customHeight="false" outlineLevel="0" collapsed="false">
      <c r="B7" s="3" t="s">
        <v>15</v>
      </c>
      <c r="C7" s="3"/>
      <c r="D7" s="3"/>
      <c r="E7" s="3"/>
      <c r="F7" s="3"/>
      <c r="G7" s="3"/>
      <c r="H7" s="12" t="n">
        <f aca="false">SUM(H5:H6)</f>
        <v>618819.452004375</v>
      </c>
      <c r="I7" s="13" t="n">
        <f aca="false">SUM(I5:I6)</f>
        <v>7425833.4240525</v>
      </c>
    </row>
    <row r="8" customFormat="false" ht="15.75" hidden="false" customHeight="false" outlineLevel="0" collapsed="false">
      <c r="B8" s="14" t="s">
        <v>16</v>
      </c>
      <c r="C8" s="14"/>
      <c r="D8" s="14"/>
      <c r="E8" s="14"/>
      <c r="F8" s="14"/>
      <c r="G8" s="14"/>
      <c r="H8" s="14"/>
      <c r="I8" s="15" t="n">
        <f aca="false">I7</f>
        <v>7425833.4240525</v>
      </c>
    </row>
  </sheetData>
  <mergeCells count="11">
    <mergeCell ref="B3:B4"/>
    <mergeCell ref="C3:C4"/>
    <mergeCell ref="D3:D4"/>
    <mergeCell ref="E3:F3"/>
    <mergeCell ref="G3:G4"/>
    <mergeCell ref="H3:H4"/>
    <mergeCell ref="I3:I4"/>
    <mergeCell ref="B5:B6"/>
    <mergeCell ref="E5:E6"/>
    <mergeCell ref="B7:G7"/>
    <mergeCell ref="B8:H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22" activeCellId="0" sqref="H22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59"/>
    <col collapsed="false" customWidth="true" hidden="false" outlineLevel="0" max="3" min="3" style="0" width="19.99"/>
    <col collapsed="false" customWidth="true" hidden="false" outlineLevel="0" max="4" min="4" style="0" width="34.71"/>
    <col collapsed="false" customWidth="true" hidden="false" outlineLevel="0" max="9" min="9" style="0" width="11.14"/>
    <col collapsed="false" customWidth="true" hidden="false" outlineLevel="0" max="10" min="10" style="0" width="10"/>
  </cols>
  <sheetData>
    <row r="1" customFormat="false" ht="27" hidden="false" customHeight="true" outlineLevel="0" collapsed="false">
      <c r="A1" s="16" t="s">
        <v>17</v>
      </c>
      <c r="B1" s="16"/>
      <c r="C1" s="16"/>
      <c r="D1" s="16"/>
    </row>
    <row r="2" customFormat="false" ht="99" hidden="false" customHeight="true" outlineLevel="0" collapsed="false">
      <c r="A2" s="16"/>
      <c r="B2" s="16"/>
      <c r="C2" s="16"/>
      <c r="D2" s="16"/>
    </row>
    <row r="3" customFormat="false" ht="15" hidden="false" customHeight="true" outlineLevel="0" collapsed="false">
      <c r="A3" s="17" t="s">
        <v>18</v>
      </c>
      <c r="B3" s="17"/>
      <c r="C3" s="17"/>
      <c r="D3" s="17"/>
    </row>
    <row r="4" customFormat="false" ht="15.75" hidden="false" customHeight="true" outlineLevel="0" collapsed="false">
      <c r="A4" s="17"/>
      <c r="B4" s="17"/>
      <c r="C4" s="17"/>
      <c r="D4" s="17"/>
    </row>
    <row r="5" customFormat="false" ht="15" hidden="false" customHeight="false" outlineLevel="0" collapsed="false">
      <c r="A5" s="18"/>
      <c r="B5" s="19"/>
      <c r="C5" s="19"/>
      <c r="D5" s="20"/>
    </row>
    <row r="6" customFormat="false" ht="15" hidden="false" customHeight="false" outlineLevel="0" collapsed="false">
      <c r="A6" s="21" t="s">
        <v>19</v>
      </c>
      <c r="B6" s="22"/>
      <c r="C6" s="22"/>
      <c r="D6" s="22"/>
    </row>
    <row r="7" customFormat="false" ht="15" hidden="false" customHeight="false" outlineLevel="0" collapsed="false">
      <c r="A7" s="23" t="s">
        <v>20</v>
      </c>
      <c r="B7" s="24"/>
      <c r="C7" s="24"/>
      <c r="D7" s="24"/>
    </row>
    <row r="8" customFormat="false" ht="15" hidden="false" customHeight="false" outlineLevel="0" collapsed="false">
      <c r="A8" s="25" t="s">
        <v>21</v>
      </c>
      <c r="B8" s="26"/>
      <c r="C8" s="26"/>
      <c r="D8" s="26"/>
    </row>
    <row r="9" customFormat="false" ht="15" hidden="false" customHeight="false" outlineLevel="0" collapsed="false">
      <c r="A9" s="27"/>
      <c r="B9" s="27"/>
      <c r="C9" s="27"/>
      <c r="D9" s="20"/>
    </row>
    <row r="10" customFormat="false" ht="15" hidden="false" customHeight="false" outlineLevel="0" collapsed="false">
      <c r="A10" s="28" t="s">
        <v>22</v>
      </c>
      <c r="B10" s="28"/>
      <c r="C10" s="28"/>
      <c r="D10" s="28"/>
    </row>
    <row r="11" customFormat="false" ht="15" hidden="false" customHeight="true" outlineLevel="0" collapsed="false">
      <c r="A11" s="29" t="s">
        <v>23</v>
      </c>
      <c r="B11" s="30" t="s">
        <v>24</v>
      </c>
      <c r="C11" s="30"/>
      <c r="D11" s="31"/>
    </row>
    <row r="12" customFormat="false" ht="15" hidden="false" customHeight="true" outlineLevel="0" collapsed="false">
      <c r="A12" s="32" t="s">
        <v>25</v>
      </c>
      <c r="B12" s="33" t="s">
        <v>26</v>
      </c>
      <c r="C12" s="33"/>
      <c r="D12" s="34" t="s">
        <v>27</v>
      </c>
    </row>
    <row r="13" customFormat="false" ht="15" hidden="false" customHeight="true" outlineLevel="0" collapsed="false">
      <c r="A13" s="32" t="s">
        <v>28</v>
      </c>
      <c r="B13" s="33" t="s">
        <v>29</v>
      </c>
      <c r="C13" s="33"/>
      <c r="D13" s="34" t="s">
        <v>30</v>
      </c>
    </row>
    <row r="14" customFormat="false" ht="15" hidden="false" customHeight="true" outlineLevel="0" collapsed="false">
      <c r="A14" s="32" t="s">
        <v>31</v>
      </c>
      <c r="B14" s="33" t="s">
        <v>32</v>
      </c>
      <c r="C14" s="33"/>
      <c r="D14" s="34" t="s">
        <v>33</v>
      </c>
    </row>
    <row r="15" customFormat="false" ht="15.75" hidden="false" customHeight="true" outlineLevel="0" collapsed="false">
      <c r="A15" s="35" t="s">
        <v>34</v>
      </c>
      <c r="B15" s="36" t="s">
        <v>35</v>
      </c>
      <c r="C15" s="36"/>
      <c r="D15" s="37" t="n">
        <v>12</v>
      </c>
    </row>
    <row r="16" customFormat="false" ht="15" hidden="false" customHeight="false" outlineLevel="0" collapsed="false">
      <c r="A16" s="27"/>
      <c r="B16" s="27"/>
      <c r="C16" s="27"/>
      <c r="D16" s="20"/>
    </row>
    <row r="17" customFormat="false" ht="15" hidden="false" customHeight="false" outlineLevel="0" collapsed="false">
      <c r="A17" s="28" t="s">
        <v>36</v>
      </c>
      <c r="B17" s="28"/>
      <c r="C17" s="28"/>
      <c r="D17" s="28"/>
    </row>
    <row r="18" customFormat="false" ht="15" hidden="false" customHeight="true" outlineLevel="0" collapsed="false">
      <c r="A18" s="38" t="s">
        <v>37</v>
      </c>
      <c r="B18" s="38"/>
      <c r="C18" s="39" t="s">
        <v>38</v>
      </c>
      <c r="D18" s="40" t="s">
        <v>39</v>
      </c>
    </row>
    <row r="19" customFormat="false" ht="14.45" hidden="false" customHeight="true" outlineLevel="0" collapsed="false">
      <c r="A19" s="41" t="s">
        <v>40</v>
      </c>
      <c r="B19" s="41"/>
      <c r="C19" s="42" t="s">
        <v>41</v>
      </c>
      <c r="D19" s="37"/>
    </row>
    <row r="20" customFormat="false" ht="15" hidden="false" customHeight="false" outlineLevel="0" collapsed="false">
      <c r="A20" s="20"/>
      <c r="B20" s="19"/>
      <c r="C20" s="19"/>
      <c r="D20" s="20"/>
    </row>
    <row r="21" customFormat="false" ht="15.75" hidden="false" customHeight="true" outlineLevel="0" collapsed="false">
      <c r="A21" s="43" t="s">
        <v>42</v>
      </c>
      <c r="B21" s="43"/>
      <c r="C21" s="43"/>
      <c r="D21" s="43"/>
    </row>
    <row r="22" customFormat="false" ht="30" hidden="false" customHeight="true" outlineLevel="0" collapsed="false">
      <c r="A22" s="29" t="n">
        <v>1</v>
      </c>
      <c r="B22" s="30" t="s">
        <v>43</v>
      </c>
      <c r="C22" s="30"/>
      <c r="D22" s="44" t="str">
        <f aca="false">A19</f>
        <v>Analista Full Stack – PLENO</v>
      </c>
    </row>
    <row r="23" customFormat="false" ht="14.45" hidden="false" customHeight="true" outlineLevel="0" collapsed="false">
      <c r="A23" s="32" t="n">
        <v>2</v>
      </c>
      <c r="B23" s="33" t="s">
        <v>44</v>
      </c>
      <c r="C23" s="33"/>
      <c r="D23" s="45" t="n">
        <v>8213.72</v>
      </c>
    </row>
    <row r="24" customFormat="false" ht="30" hidden="false" customHeight="true" outlineLevel="0" collapsed="false">
      <c r="A24" s="32" t="n">
        <v>3</v>
      </c>
      <c r="B24" s="46" t="s">
        <v>45</v>
      </c>
      <c r="C24" s="46"/>
      <c r="D24" s="34" t="str">
        <f aca="false">A19</f>
        <v>Analista Full Stack – PLENO</v>
      </c>
    </row>
    <row r="25" customFormat="false" ht="15" hidden="false" customHeight="true" outlineLevel="0" collapsed="false">
      <c r="A25" s="32" t="n">
        <v>4</v>
      </c>
      <c r="B25" s="33" t="s">
        <v>46</v>
      </c>
      <c r="C25" s="33"/>
      <c r="D25" s="47" t="s">
        <v>33</v>
      </c>
    </row>
    <row r="26" customFormat="false" ht="15.75" hidden="false" customHeight="true" outlineLevel="0" collapsed="false">
      <c r="A26" s="35" t="n">
        <v>5</v>
      </c>
      <c r="B26" s="36" t="s">
        <v>47</v>
      </c>
      <c r="C26" s="36"/>
      <c r="D26" s="34"/>
    </row>
    <row r="27" customFormat="false" ht="15" hidden="false" customHeight="false" outlineLevel="0" collapsed="false">
      <c r="A27" s="48"/>
      <c r="B27" s="19"/>
      <c r="C27" s="19"/>
      <c r="D27" s="20"/>
    </row>
    <row r="28" customFormat="false" ht="15.75" hidden="false" customHeight="false" outlineLevel="0" collapsed="false">
      <c r="A28" s="49" t="s">
        <v>48</v>
      </c>
      <c r="B28" s="49"/>
      <c r="C28" s="49"/>
      <c r="D28" s="49"/>
    </row>
    <row r="29" customFormat="false" ht="15.75" hidden="false" customHeight="true" outlineLevel="0" collapsed="false">
      <c r="A29" s="50" t="s">
        <v>49</v>
      </c>
      <c r="B29" s="51" t="s">
        <v>50</v>
      </c>
      <c r="C29" s="51"/>
      <c r="D29" s="52" t="s">
        <v>51</v>
      </c>
    </row>
    <row r="30" customFormat="false" ht="15" hidden="false" customHeight="true" outlineLevel="0" collapsed="false">
      <c r="A30" s="29" t="s">
        <v>23</v>
      </c>
      <c r="B30" s="30" t="s">
        <v>52</v>
      </c>
      <c r="C30" s="30"/>
      <c r="D30" s="53" t="n">
        <f aca="false">D23</f>
        <v>8213.72</v>
      </c>
    </row>
    <row r="31" customFormat="false" ht="15" hidden="false" customHeight="true" outlineLevel="0" collapsed="false">
      <c r="A31" s="32" t="s">
        <v>25</v>
      </c>
      <c r="B31" s="33" t="s">
        <v>53</v>
      </c>
      <c r="C31" s="33"/>
      <c r="D31" s="54"/>
    </row>
    <row r="32" customFormat="false" ht="15.75" hidden="false" customHeight="true" outlineLevel="0" collapsed="false">
      <c r="A32" s="32" t="s">
        <v>28</v>
      </c>
      <c r="B32" s="33" t="s">
        <v>54</v>
      </c>
      <c r="C32" s="33"/>
      <c r="D32" s="54"/>
    </row>
    <row r="33" customFormat="false" ht="15" hidden="false" customHeight="false" outlineLevel="0" collapsed="false">
      <c r="A33" s="32" t="s">
        <v>31</v>
      </c>
      <c r="B33" s="55" t="s">
        <v>55</v>
      </c>
      <c r="C33" s="56"/>
      <c r="D33" s="54"/>
    </row>
    <row r="34" customFormat="false" ht="15" hidden="false" customHeight="false" outlineLevel="0" collapsed="false">
      <c r="A34" s="32" t="s">
        <v>34</v>
      </c>
      <c r="B34" s="57" t="s">
        <v>56</v>
      </c>
      <c r="C34" s="58"/>
      <c r="D34" s="54"/>
    </row>
    <row r="35" customFormat="false" ht="15" hidden="false" customHeight="true" outlineLevel="0" collapsed="false">
      <c r="A35" s="32" t="s">
        <v>57</v>
      </c>
      <c r="B35" s="46" t="s">
        <v>58</v>
      </c>
      <c r="C35" s="46"/>
      <c r="D35" s="54"/>
    </row>
    <row r="36" customFormat="false" ht="15.75" hidden="false" customHeight="true" outlineLevel="0" collapsed="false">
      <c r="A36" s="59" t="s">
        <v>59</v>
      </c>
      <c r="B36" s="36" t="s">
        <v>60</v>
      </c>
      <c r="C36" s="36"/>
      <c r="D36" s="60"/>
    </row>
    <row r="37" customFormat="false" ht="15.75" hidden="false" customHeight="true" outlineLevel="0" collapsed="false">
      <c r="A37" s="50" t="s">
        <v>61</v>
      </c>
      <c r="B37" s="50"/>
      <c r="C37" s="50"/>
      <c r="D37" s="61" t="n">
        <f aca="false">SUM(D30:D36)</f>
        <v>8213.72</v>
      </c>
    </row>
    <row r="38" customFormat="false" ht="15" hidden="false" customHeight="false" outlineLevel="0" collapsed="false">
      <c r="A38" s="62"/>
      <c r="B38" s="19"/>
      <c r="C38" s="19"/>
      <c r="D38" s="20"/>
    </row>
    <row r="39" customFormat="false" ht="15.75" hidden="false" customHeight="false" outlineLevel="0" collapsed="false">
      <c r="A39" s="49" t="s">
        <v>62</v>
      </c>
      <c r="B39" s="49"/>
      <c r="C39" s="49"/>
      <c r="D39" s="49"/>
    </row>
    <row r="40" customFormat="false" ht="15" hidden="false" customHeight="false" outlineLevel="0" collapsed="false">
      <c r="A40" s="50" t="s">
        <v>63</v>
      </c>
      <c r="B40" s="51" t="s">
        <v>64</v>
      </c>
      <c r="C40" s="51" t="s">
        <v>65</v>
      </c>
      <c r="D40" s="52" t="s">
        <v>51</v>
      </c>
    </row>
    <row r="41" customFormat="false" ht="15" hidden="false" customHeight="false" outlineLevel="0" collapsed="false">
      <c r="A41" s="29" t="s">
        <v>23</v>
      </c>
      <c r="B41" s="63" t="s">
        <v>66</v>
      </c>
      <c r="C41" s="64" t="n">
        <f aca="false">1/12</f>
        <v>0.0833333333333333</v>
      </c>
      <c r="D41" s="65" t="n">
        <f aca="false">C41*D37</f>
        <v>684.476666666667</v>
      </c>
    </row>
    <row r="42" customFormat="false" ht="15" hidden="false" customHeight="false" outlineLevel="0" collapsed="false">
      <c r="A42" s="29" t="s">
        <v>25</v>
      </c>
      <c r="B42" s="63" t="s">
        <v>67</v>
      </c>
      <c r="C42" s="64" t="n">
        <v>0.121</v>
      </c>
      <c r="D42" s="65" t="n">
        <f aca="false">D37*C42</f>
        <v>993.86012</v>
      </c>
    </row>
    <row r="43" customFormat="false" ht="15.75" hidden="false" customHeight="true" outlineLevel="0" collapsed="false">
      <c r="A43" s="50" t="s">
        <v>68</v>
      </c>
      <c r="B43" s="50"/>
      <c r="C43" s="66" t="n">
        <f aca="false">SUM(C41:C42)</f>
        <v>0.204333333333333</v>
      </c>
      <c r="D43" s="67" t="n">
        <f aca="false">SUM(D41:D42)</f>
        <v>1678.33678666667</v>
      </c>
    </row>
    <row r="44" customFormat="false" ht="15" hidden="false" customHeight="false" outlineLevel="0" collapsed="false">
      <c r="A44" s="62"/>
      <c r="B44" s="19"/>
      <c r="C44" s="19"/>
      <c r="D44" s="20"/>
    </row>
    <row r="45" customFormat="false" ht="15.75" hidden="false" customHeight="false" outlineLevel="0" collapsed="false">
      <c r="A45" s="49" t="s">
        <v>69</v>
      </c>
      <c r="B45" s="49"/>
      <c r="C45" s="49"/>
      <c r="D45" s="49"/>
    </row>
    <row r="46" customFormat="false" ht="15" hidden="false" customHeight="false" outlineLevel="0" collapsed="false">
      <c r="A46" s="50" t="s">
        <v>70</v>
      </c>
      <c r="B46" s="51" t="s">
        <v>71</v>
      </c>
      <c r="C46" s="51" t="s">
        <v>65</v>
      </c>
      <c r="D46" s="52" t="s">
        <v>51</v>
      </c>
    </row>
    <row r="47" customFormat="false" ht="15" hidden="false" customHeight="false" outlineLevel="0" collapsed="false">
      <c r="A47" s="29" t="s">
        <v>23</v>
      </c>
      <c r="B47" s="63" t="s">
        <v>72</v>
      </c>
      <c r="C47" s="64" t="n">
        <v>0</v>
      </c>
      <c r="D47" s="65" t="n">
        <f aca="false">C47*(D$37+D$43)</f>
        <v>0</v>
      </c>
    </row>
    <row r="48" customFormat="false" ht="15" hidden="false" customHeight="false" outlineLevel="0" collapsed="false">
      <c r="A48" s="29" t="s">
        <v>25</v>
      </c>
      <c r="B48" s="68" t="s">
        <v>73</v>
      </c>
      <c r="C48" s="64" t="n">
        <v>0.025</v>
      </c>
      <c r="D48" s="65" t="n">
        <f aca="false">C48*(D$37+D$43)</f>
        <v>247.301419666667</v>
      </c>
    </row>
    <row r="49" customFormat="false" ht="15" hidden="false" customHeight="false" outlineLevel="0" collapsed="false">
      <c r="A49" s="29" t="s">
        <v>28</v>
      </c>
      <c r="B49" s="57" t="s">
        <v>74</v>
      </c>
      <c r="C49" s="64" t="n">
        <f aca="false">'% Médios'!H6</f>
        <v>0.01</v>
      </c>
      <c r="D49" s="65" t="n">
        <f aca="false">C49*(D$37+D$43)</f>
        <v>98.9205678666667</v>
      </c>
      <c r="J49" s="69"/>
    </row>
    <row r="50" customFormat="false" ht="15" hidden="false" customHeight="false" outlineLevel="0" collapsed="false">
      <c r="A50" s="32" t="s">
        <v>31</v>
      </c>
      <c r="B50" s="57" t="s">
        <v>75</v>
      </c>
      <c r="C50" s="64" t="n">
        <v>0.015</v>
      </c>
      <c r="D50" s="65" t="n">
        <f aca="false">C50*(D$37+D$43)</f>
        <v>148.3808518</v>
      </c>
    </row>
    <row r="51" customFormat="false" ht="15" hidden="false" customHeight="false" outlineLevel="0" collapsed="false">
      <c r="A51" s="32" t="s">
        <v>34</v>
      </c>
      <c r="B51" s="57" t="s">
        <v>76</v>
      </c>
      <c r="C51" s="64" t="n">
        <v>0.01</v>
      </c>
      <c r="D51" s="65" t="n">
        <f aca="false">C51*(D$37+D$43)</f>
        <v>98.9205678666667</v>
      </c>
    </row>
    <row r="52" customFormat="false" ht="15" hidden="false" customHeight="false" outlineLevel="0" collapsed="false">
      <c r="A52" s="32" t="s">
        <v>57</v>
      </c>
      <c r="B52" s="70" t="s">
        <v>77</v>
      </c>
      <c r="C52" s="64" t="n">
        <v>0.006</v>
      </c>
      <c r="D52" s="65" t="n">
        <f aca="false">C52*(D$37+D$43)</f>
        <v>59.35234072</v>
      </c>
    </row>
    <row r="53" customFormat="false" ht="15" hidden="false" customHeight="false" outlineLevel="0" collapsed="false">
      <c r="A53" s="32" t="s">
        <v>59</v>
      </c>
      <c r="B53" s="57" t="s">
        <v>78</v>
      </c>
      <c r="C53" s="64" t="n">
        <v>0.002</v>
      </c>
      <c r="D53" s="65" t="n">
        <f aca="false">C53*(D$37+D$43)</f>
        <v>19.7841135733333</v>
      </c>
    </row>
    <row r="54" customFormat="false" ht="15" hidden="false" customHeight="false" outlineLevel="0" collapsed="false">
      <c r="A54" s="32" t="s">
        <v>79</v>
      </c>
      <c r="B54" s="57" t="s">
        <v>80</v>
      </c>
      <c r="C54" s="64" t="n">
        <v>0.08</v>
      </c>
      <c r="D54" s="65" t="n">
        <f aca="false">C54*(D$37+D$43)</f>
        <v>791.364542933333</v>
      </c>
    </row>
    <row r="55" customFormat="false" ht="15.75" hidden="false" customHeight="true" outlineLevel="0" collapsed="false">
      <c r="A55" s="50" t="s">
        <v>68</v>
      </c>
      <c r="B55" s="50"/>
      <c r="C55" s="66" t="n">
        <f aca="false">SUM(C47:C54)</f>
        <v>0.148</v>
      </c>
      <c r="D55" s="71" t="n">
        <f aca="false">SUM(D47:D54)</f>
        <v>1464.02440442667</v>
      </c>
    </row>
    <row r="56" customFormat="false" ht="15" hidden="false" customHeight="false" outlineLevel="0" collapsed="false">
      <c r="A56" s="62"/>
      <c r="B56" s="19"/>
      <c r="C56" s="19"/>
      <c r="D56" s="20"/>
    </row>
    <row r="57" customFormat="false" ht="15.75" hidden="false" customHeight="false" outlineLevel="0" collapsed="false">
      <c r="A57" s="49" t="s">
        <v>81</v>
      </c>
      <c r="B57" s="49"/>
      <c r="C57" s="49"/>
      <c r="D57" s="49"/>
    </row>
    <row r="58" customFormat="false" ht="15.75" hidden="false" customHeight="true" outlineLevel="0" collapsed="false">
      <c r="A58" s="50" t="s">
        <v>82</v>
      </c>
      <c r="B58" s="51" t="s">
        <v>83</v>
      </c>
      <c r="C58" s="51" t="s">
        <v>51</v>
      </c>
      <c r="D58" s="51"/>
    </row>
    <row r="59" customFormat="false" ht="15" hidden="false" customHeight="false" outlineLevel="0" collapsed="false">
      <c r="A59" s="29" t="s">
        <v>23</v>
      </c>
      <c r="B59" s="63" t="s">
        <v>84</v>
      </c>
      <c r="C59" s="72"/>
      <c r="D59" s="72"/>
    </row>
    <row r="60" customFormat="false" ht="15" hidden="false" customHeight="false" outlineLevel="0" collapsed="false">
      <c r="A60" s="32" t="s">
        <v>85</v>
      </c>
      <c r="B60" s="57" t="s">
        <v>86</v>
      </c>
      <c r="C60" s="73"/>
      <c r="D60" s="73"/>
    </row>
    <row r="61" customFormat="false" ht="15" hidden="false" customHeight="false" outlineLevel="0" collapsed="false">
      <c r="A61" s="32" t="s">
        <v>25</v>
      </c>
      <c r="B61" s="57" t="s">
        <v>87</v>
      </c>
      <c r="C61" s="74" t="n">
        <f aca="false">26.87*22</f>
        <v>591.14</v>
      </c>
      <c r="D61" s="74"/>
    </row>
    <row r="62" customFormat="false" ht="15" hidden="false" customHeight="false" outlineLevel="0" collapsed="false">
      <c r="A62" s="32" t="s">
        <v>28</v>
      </c>
      <c r="B62" s="75" t="s">
        <v>88</v>
      </c>
      <c r="C62" s="73"/>
      <c r="D62" s="73"/>
    </row>
    <row r="63" customFormat="false" ht="15" hidden="false" customHeight="false" outlineLevel="0" collapsed="false">
      <c r="A63" s="32" t="s">
        <v>31</v>
      </c>
      <c r="B63" s="57" t="s">
        <v>89</v>
      </c>
      <c r="C63" s="76"/>
      <c r="D63" s="76"/>
    </row>
    <row r="64" customFormat="false" ht="15" hidden="false" customHeight="false" outlineLevel="0" collapsed="false">
      <c r="A64" s="77" t="s">
        <v>34</v>
      </c>
      <c r="B64" s="57" t="s">
        <v>90</v>
      </c>
      <c r="C64" s="78"/>
      <c r="D64" s="78"/>
    </row>
    <row r="65" customFormat="false" ht="15" hidden="false" customHeight="false" outlineLevel="0" collapsed="false">
      <c r="A65" s="77" t="s">
        <v>57</v>
      </c>
      <c r="B65" s="57" t="s">
        <v>91</v>
      </c>
      <c r="C65" s="78"/>
      <c r="D65" s="78"/>
    </row>
    <row r="66" customFormat="false" ht="15.75" hidden="false" customHeight="true" outlineLevel="0" collapsed="false">
      <c r="A66" s="79" t="s">
        <v>92</v>
      </c>
      <c r="B66" s="79"/>
      <c r="C66" s="80" t="n">
        <f aca="false">SUM(C59:D65)</f>
        <v>591.14</v>
      </c>
      <c r="D66" s="80"/>
    </row>
    <row r="67" customFormat="false" ht="15" hidden="false" customHeight="false" outlineLevel="0" collapsed="false">
      <c r="A67" s="81"/>
      <c r="B67" s="81"/>
      <c r="C67" s="81"/>
      <c r="D67" s="81"/>
    </row>
    <row r="68" customFormat="false" ht="15.75" hidden="false" customHeight="false" outlineLevel="0" collapsed="false">
      <c r="A68" s="82" t="s">
        <v>93</v>
      </c>
      <c r="B68" s="82"/>
      <c r="C68" s="82"/>
      <c r="D68" s="83"/>
    </row>
    <row r="69" customFormat="false" ht="15" hidden="false" customHeight="false" outlineLevel="0" collapsed="false">
      <c r="A69" s="50" t="n">
        <v>2</v>
      </c>
      <c r="B69" s="51" t="s">
        <v>94</v>
      </c>
      <c r="C69" s="51" t="s">
        <v>51</v>
      </c>
      <c r="D69" s="81"/>
    </row>
    <row r="70" customFormat="false" ht="15" hidden="false" customHeight="false" outlineLevel="0" collapsed="false">
      <c r="A70" s="77" t="s">
        <v>63</v>
      </c>
      <c r="B70" s="57" t="s">
        <v>64</v>
      </c>
      <c r="C70" s="54" t="n">
        <f aca="false">D43</f>
        <v>1678.33678666667</v>
      </c>
      <c r="D70" s="81"/>
    </row>
    <row r="71" customFormat="false" ht="15" hidden="false" customHeight="false" outlineLevel="0" collapsed="false">
      <c r="A71" s="77" t="s">
        <v>70</v>
      </c>
      <c r="B71" s="57" t="s">
        <v>95</v>
      </c>
      <c r="C71" s="54" t="n">
        <f aca="false">D55</f>
        <v>1464.02440442667</v>
      </c>
      <c r="D71" s="81"/>
    </row>
    <row r="72" customFormat="false" ht="15" hidden="false" customHeight="false" outlineLevel="0" collapsed="false">
      <c r="A72" s="77" t="s">
        <v>82</v>
      </c>
      <c r="B72" s="57" t="s">
        <v>83</v>
      </c>
      <c r="C72" s="54" t="n">
        <f aca="false">C66</f>
        <v>591.14</v>
      </c>
      <c r="D72" s="81"/>
    </row>
    <row r="73" customFormat="false" ht="15.75" hidden="false" customHeight="true" outlineLevel="0" collapsed="false">
      <c r="A73" s="79" t="s">
        <v>96</v>
      </c>
      <c r="B73" s="79"/>
      <c r="C73" s="71" t="n">
        <f aca="false">SUM(C70:C72)</f>
        <v>3733.50119109333</v>
      </c>
      <c r="D73" s="81"/>
    </row>
    <row r="74" customFormat="false" ht="15" hidden="false" customHeight="false" outlineLevel="0" collapsed="false">
      <c r="A74" s="81"/>
      <c r="B74" s="81"/>
      <c r="C74" s="81"/>
      <c r="D74" s="81"/>
    </row>
    <row r="75" customFormat="false" ht="15.75" hidden="false" customHeight="false" outlineLevel="0" collapsed="false">
      <c r="A75" s="49" t="s">
        <v>97</v>
      </c>
      <c r="B75" s="49"/>
      <c r="C75" s="49"/>
      <c r="D75" s="49"/>
    </row>
    <row r="76" customFormat="false" ht="15" hidden="false" customHeight="false" outlineLevel="0" collapsed="false">
      <c r="A76" s="50" t="n">
        <v>3</v>
      </c>
      <c r="B76" s="51" t="s">
        <v>98</v>
      </c>
      <c r="C76" s="51" t="s">
        <v>65</v>
      </c>
      <c r="D76" s="52" t="s">
        <v>51</v>
      </c>
    </row>
    <row r="77" customFormat="false" ht="15" hidden="false" customHeight="false" outlineLevel="0" collapsed="false">
      <c r="A77" s="29" t="s">
        <v>23</v>
      </c>
      <c r="B77" s="63" t="s">
        <v>99</v>
      </c>
      <c r="C77" s="84" t="n">
        <f aca="false">0.46%</f>
        <v>0.0046</v>
      </c>
      <c r="D77" s="65" t="n">
        <f aca="false">C77*($D$37+$C$73)</f>
        <v>54.9572174790293</v>
      </c>
    </row>
    <row r="78" customFormat="false" ht="15" hidden="false" customHeight="false" outlineLevel="0" collapsed="false">
      <c r="A78" s="32" t="s">
        <v>25</v>
      </c>
      <c r="B78" s="57" t="s">
        <v>100</v>
      </c>
      <c r="C78" s="84" t="n">
        <f aca="false">(C77*C54)</f>
        <v>0.000368</v>
      </c>
      <c r="D78" s="65" t="n">
        <f aca="false">C78*($D$37+$C$73)</f>
        <v>4.39657739832235</v>
      </c>
    </row>
    <row r="79" customFormat="false" ht="30" hidden="false" customHeight="false" outlineLevel="0" collapsed="false">
      <c r="A79" s="32" t="s">
        <v>28</v>
      </c>
      <c r="B79" s="57" t="s">
        <v>101</v>
      </c>
      <c r="C79" s="84" t="n">
        <v>0.04</v>
      </c>
      <c r="D79" s="65" t="n">
        <f aca="false">C79*($D$37+$C$73)</f>
        <v>477.888847643733</v>
      </c>
    </row>
    <row r="80" customFormat="false" ht="15" hidden="false" customHeight="false" outlineLevel="0" collapsed="false">
      <c r="A80" s="32" t="s">
        <v>31</v>
      </c>
      <c r="B80" s="57" t="s">
        <v>102</v>
      </c>
      <c r="C80" s="84" t="n">
        <v>0.0194</v>
      </c>
      <c r="D80" s="65" t="n">
        <f aca="false">C80*($D$37+$C$73)</f>
        <v>231.776091107211</v>
      </c>
    </row>
    <row r="81" customFormat="false" ht="15" hidden="false" customHeight="false" outlineLevel="0" collapsed="false">
      <c r="A81" s="32" t="s">
        <v>34</v>
      </c>
      <c r="B81" s="57" t="s">
        <v>103</v>
      </c>
      <c r="C81" s="84" t="n">
        <f aca="false">C80*C55</f>
        <v>0.0028712</v>
      </c>
      <c r="D81" s="65" t="n">
        <f aca="false">C81*($D$37+$C$73)</f>
        <v>34.3028614838672</v>
      </c>
    </row>
    <row r="82" customFormat="false" ht="15" hidden="false" customHeight="false" outlineLevel="0" collapsed="false">
      <c r="A82" s="59" t="s">
        <v>57</v>
      </c>
      <c r="B82" s="85" t="s">
        <v>104</v>
      </c>
      <c r="C82" s="84"/>
      <c r="D82" s="65" t="n">
        <f aca="false">C82*($D$37+$C$73)</f>
        <v>0</v>
      </c>
    </row>
    <row r="83" customFormat="false" ht="15.75" hidden="false" customHeight="true" outlineLevel="0" collapsed="false">
      <c r="A83" s="50" t="s">
        <v>68</v>
      </c>
      <c r="B83" s="50"/>
      <c r="C83" s="66" t="n">
        <f aca="false">SUM(C77:C82)</f>
        <v>0.0672392</v>
      </c>
      <c r="D83" s="67" t="n">
        <f aca="false">SUM(D77:D82)</f>
        <v>803.321595112163</v>
      </c>
    </row>
    <row r="84" customFormat="false" ht="15.75" hidden="false" customHeight="false" outlineLevel="0" collapsed="false">
      <c r="A84" s="49"/>
      <c r="B84" s="49"/>
      <c r="C84" s="49"/>
      <c r="D84" s="49"/>
    </row>
    <row r="85" customFormat="false" ht="15.75" hidden="false" customHeight="false" outlineLevel="0" collapsed="false">
      <c r="A85" s="49" t="s">
        <v>105</v>
      </c>
      <c r="B85" s="49"/>
      <c r="C85" s="49"/>
      <c r="D85" s="49"/>
    </row>
    <row r="86" customFormat="false" ht="15.75" hidden="false" customHeight="false" outlineLevel="0" collapsed="false">
      <c r="A86" s="82" t="s">
        <v>106</v>
      </c>
      <c r="B86" s="82"/>
      <c r="C86" s="82"/>
      <c r="D86" s="82"/>
    </row>
    <row r="87" customFormat="false" ht="15" hidden="false" customHeight="false" outlineLevel="0" collapsed="false">
      <c r="A87" s="50" t="s">
        <v>107</v>
      </c>
      <c r="B87" s="51" t="s">
        <v>108</v>
      </c>
      <c r="C87" s="52" t="s">
        <v>65</v>
      </c>
      <c r="D87" s="43" t="s">
        <v>51</v>
      </c>
    </row>
    <row r="88" customFormat="false" ht="15" hidden="false" customHeight="false" outlineLevel="0" collapsed="false">
      <c r="A88" s="29" t="s">
        <v>23</v>
      </c>
      <c r="B88" s="86" t="s">
        <v>109</v>
      </c>
      <c r="C88" s="87" t="n">
        <f aca="false">1/12/30*22</f>
        <v>0.0611111111111111</v>
      </c>
      <c r="D88" s="88" t="n">
        <f aca="false">C88*($D$37+$C$71)</f>
        <v>591.417713603852</v>
      </c>
      <c r="I88" s="69"/>
      <c r="J88" s="69"/>
    </row>
    <row r="89" customFormat="false" ht="15" hidden="false" customHeight="false" outlineLevel="0" collapsed="false">
      <c r="A89" s="32" t="s">
        <v>25</v>
      </c>
      <c r="B89" s="55" t="s">
        <v>110</v>
      </c>
      <c r="C89" s="89" t="n">
        <f aca="false">'% Médios'!H7</f>
        <v>0.0028</v>
      </c>
      <c r="D89" s="88" t="n">
        <f aca="false">C89*($D$37+$C$71)</f>
        <v>27.0976843323947</v>
      </c>
    </row>
    <row r="90" customFormat="false" ht="15" hidden="false" customHeight="false" outlineLevel="0" collapsed="false">
      <c r="A90" s="32" t="s">
        <v>28</v>
      </c>
      <c r="B90" s="55" t="s">
        <v>111</v>
      </c>
      <c r="C90" s="89" t="n">
        <f aca="false">'% Médios'!H8</f>
        <v>0.0002</v>
      </c>
      <c r="D90" s="88" t="n">
        <f aca="false">C90*($D$37+$C$71)</f>
        <v>1.93554888088533</v>
      </c>
      <c r="I90" s="69"/>
    </row>
    <row r="91" customFormat="false" ht="15" hidden="false" customHeight="false" outlineLevel="0" collapsed="false">
      <c r="A91" s="32" t="s">
        <v>31</v>
      </c>
      <c r="B91" s="55" t="s">
        <v>112</v>
      </c>
      <c r="C91" s="89" t="n">
        <f aca="false">'% Médios'!H9</f>
        <v>0.0045</v>
      </c>
      <c r="D91" s="88" t="n">
        <f aca="false">C91*($D$37+$C$71)</f>
        <v>43.54984981992</v>
      </c>
    </row>
    <row r="92" customFormat="false" ht="15" hidden="false" customHeight="false" outlineLevel="0" collapsed="false">
      <c r="A92" s="32" t="s">
        <v>34</v>
      </c>
      <c r="B92" s="55" t="s">
        <v>113</v>
      </c>
      <c r="C92" s="89" t="n">
        <f aca="false">'% Médios'!H10</f>
        <v>0.0033</v>
      </c>
      <c r="D92" s="88" t="n">
        <f aca="false">C92*($D$37+$C$71)</f>
        <v>31.936556534608</v>
      </c>
    </row>
    <row r="93" customFormat="false" ht="15" hidden="false" customHeight="false" outlineLevel="0" collapsed="false">
      <c r="A93" s="32" t="s">
        <v>57</v>
      </c>
      <c r="B93" s="57" t="s">
        <v>114</v>
      </c>
      <c r="C93" s="89" t="n">
        <f aca="false">'% Médios'!H11</f>
        <v>0.01515</v>
      </c>
      <c r="D93" s="88" t="n">
        <f aca="false">C93*($D$37+$C$71)</f>
        <v>146.617827727064</v>
      </c>
    </row>
    <row r="94" customFormat="false" ht="15.75" hidden="false" customHeight="true" outlineLevel="0" collapsed="false">
      <c r="A94" s="50" t="s">
        <v>68</v>
      </c>
      <c r="B94" s="50"/>
      <c r="C94" s="66" t="n">
        <f aca="false">SUM(C88:C93)</f>
        <v>0.0870611111111111</v>
      </c>
      <c r="D94" s="90" t="n">
        <f aca="false">SUM(D88:D93)</f>
        <v>842.555180898724</v>
      </c>
    </row>
    <row r="95" customFormat="false" ht="15" hidden="false" customHeight="false" outlineLevel="0" collapsed="false">
      <c r="A95" s="19"/>
      <c r="B95" s="19"/>
      <c r="C95" s="19"/>
      <c r="D95" s="19"/>
    </row>
    <row r="96" customFormat="false" ht="15.75" hidden="false" customHeight="false" outlineLevel="0" collapsed="false">
      <c r="A96" s="91" t="s">
        <v>115</v>
      </c>
      <c r="B96" s="91"/>
      <c r="C96" s="91"/>
      <c r="D96" s="91"/>
    </row>
    <row r="97" customFormat="false" ht="15" hidden="false" customHeight="false" outlineLevel="0" collapsed="false">
      <c r="A97" s="50" t="s">
        <v>116</v>
      </c>
      <c r="B97" s="51" t="s">
        <v>117</v>
      </c>
      <c r="C97" s="52" t="s">
        <v>51</v>
      </c>
      <c r="D97" s="19"/>
    </row>
    <row r="98" customFormat="false" ht="15" hidden="false" customHeight="false" outlineLevel="0" collapsed="false">
      <c r="A98" s="29" t="s">
        <v>23</v>
      </c>
      <c r="B98" s="63" t="s">
        <v>118</v>
      </c>
      <c r="C98" s="92"/>
      <c r="D98" s="19"/>
    </row>
    <row r="99" customFormat="false" ht="15.75" hidden="false" customHeight="true" outlineLevel="0" collapsed="false">
      <c r="A99" s="50" t="s">
        <v>68</v>
      </c>
      <c r="B99" s="50"/>
      <c r="C99" s="93"/>
      <c r="D99" s="19"/>
    </row>
    <row r="100" customFormat="false" ht="15" hidden="false" customHeight="false" outlineLevel="0" collapsed="false">
      <c r="A100" s="19"/>
      <c r="B100" s="19"/>
      <c r="C100" s="19"/>
      <c r="D100" s="19"/>
    </row>
    <row r="101" customFormat="false" ht="15" hidden="false" customHeight="false" outlineLevel="0" collapsed="false">
      <c r="A101" s="94" t="s">
        <v>119</v>
      </c>
      <c r="B101" s="94"/>
      <c r="C101" s="94"/>
      <c r="D101" s="19"/>
    </row>
    <row r="102" customFormat="false" ht="15" hidden="false" customHeight="false" outlineLevel="0" collapsed="false">
      <c r="A102" s="50" t="n">
        <v>4</v>
      </c>
      <c r="B102" s="51" t="s">
        <v>120</v>
      </c>
      <c r="C102" s="52" t="s">
        <v>51</v>
      </c>
      <c r="D102" s="19"/>
    </row>
    <row r="103" customFormat="false" ht="15" hidden="false" customHeight="false" outlineLevel="0" collapsed="false">
      <c r="A103" s="32" t="s">
        <v>107</v>
      </c>
      <c r="B103" s="63" t="s">
        <v>108</v>
      </c>
      <c r="C103" s="92" t="n">
        <f aca="false">D94</f>
        <v>842.555180898724</v>
      </c>
      <c r="D103" s="19"/>
    </row>
    <row r="104" customFormat="false" ht="15" hidden="false" customHeight="false" outlineLevel="0" collapsed="false">
      <c r="A104" s="32" t="s">
        <v>116</v>
      </c>
      <c r="B104" s="63" t="s">
        <v>117</v>
      </c>
      <c r="C104" s="92" t="n">
        <f aca="false">C98</f>
        <v>0</v>
      </c>
      <c r="D104" s="19"/>
    </row>
    <row r="105" customFormat="false" ht="15.75" hidden="false" customHeight="true" outlineLevel="0" collapsed="false">
      <c r="A105" s="50" t="s">
        <v>68</v>
      </c>
      <c r="B105" s="50"/>
      <c r="C105" s="95" t="n">
        <f aca="false">SUM(C103:C104)</f>
        <v>842.555180898724</v>
      </c>
      <c r="D105" s="19"/>
    </row>
    <row r="106" customFormat="false" ht="15" hidden="false" customHeight="false" outlineLevel="0" collapsed="false">
      <c r="A106" s="62"/>
      <c r="B106" s="19"/>
      <c r="C106" s="19"/>
      <c r="D106" s="20"/>
    </row>
    <row r="107" customFormat="false" ht="15.75" hidden="false" customHeight="false" outlineLevel="0" collapsed="false">
      <c r="A107" s="49" t="s">
        <v>121</v>
      </c>
      <c r="B107" s="49"/>
      <c r="C107" s="49"/>
      <c r="D107" s="49"/>
    </row>
    <row r="108" customFormat="false" ht="15.75" hidden="false" customHeight="true" outlineLevel="0" collapsed="false">
      <c r="A108" s="50" t="n">
        <v>5</v>
      </c>
      <c r="B108" s="51" t="s">
        <v>122</v>
      </c>
      <c r="C108" s="51"/>
      <c r="D108" s="96" t="s">
        <v>51</v>
      </c>
    </row>
    <row r="109" customFormat="false" ht="15" hidden="false" customHeight="true" outlineLevel="0" collapsed="false">
      <c r="A109" s="29" t="s">
        <v>23</v>
      </c>
      <c r="B109" s="30" t="s">
        <v>123</v>
      </c>
      <c r="C109" s="30"/>
      <c r="D109" s="97" t="n">
        <v>0</v>
      </c>
    </row>
    <row r="110" customFormat="false" ht="15" hidden="false" customHeight="true" outlineLevel="0" collapsed="false">
      <c r="A110" s="32" t="s">
        <v>25</v>
      </c>
      <c r="B110" s="33" t="s">
        <v>124</v>
      </c>
      <c r="C110" s="33"/>
      <c r="D110" s="54" t="n">
        <v>0</v>
      </c>
    </row>
    <row r="111" customFormat="false" ht="15" hidden="false" customHeight="true" outlineLevel="0" collapsed="false">
      <c r="A111" s="32" t="s">
        <v>28</v>
      </c>
      <c r="B111" s="33" t="s">
        <v>125</v>
      </c>
      <c r="C111" s="33"/>
      <c r="D111" s="54" t="n">
        <v>0</v>
      </c>
    </row>
    <row r="112" customFormat="false" ht="15.75" hidden="false" customHeight="true" outlineLevel="0" collapsed="false">
      <c r="A112" s="59" t="s">
        <v>31</v>
      </c>
      <c r="B112" s="36" t="s">
        <v>60</v>
      </c>
      <c r="C112" s="36"/>
      <c r="D112" s="60"/>
    </row>
    <row r="113" customFormat="false" ht="15.75" hidden="false" customHeight="true" outlineLevel="0" collapsed="false">
      <c r="A113" s="50" t="s">
        <v>126</v>
      </c>
      <c r="B113" s="50"/>
      <c r="C113" s="50"/>
      <c r="D113" s="61" t="n">
        <f aca="false">SUM(D109:D112)</f>
        <v>0</v>
      </c>
    </row>
    <row r="114" customFormat="false" ht="15" hidden="false" customHeight="false" outlineLevel="0" collapsed="false">
      <c r="A114" s="19"/>
      <c r="B114" s="19"/>
      <c r="C114" s="19"/>
      <c r="D114" s="19"/>
    </row>
    <row r="115" customFormat="false" ht="15.75" hidden="false" customHeight="false" outlineLevel="0" collapsed="false">
      <c r="A115" s="49" t="s">
        <v>127</v>
      </c>
      <c r="B115" s="49"/>
      <c r="C115" s="49"/>
      <c r="D115" s="49"/>
    </row>
    <row r="116" customFormat="false" ht="15" hidden="false" customHeight="false" outlineLevel="0" collapsed="false">
      <c r="A116" s="50" t="n">
        <v>5</v>
      </c>
      <c r="B116" s="98" t="s">
        <v>128</v>
      </c>
      <c r="C116" s="43" t="s">
        <v>65</v>
      </c>
      <c r="D116" s="99" t="s">
        <v>51</v>
      </c>
    </row>
    <row r="117" customFormat="false" ht="15" hidden="false" customHeight="false" outlineLevel="0" collapsed="false">
      <c r="A117" s="29" t="s">
        <v>23</v>
      </c>
      <c r="B117" s="86" t="s">
        <v>129</v>
      </c>
      <c r="C117" s="100" t="n">
        <f aca="false">'% Médios'!H12</f>
        <v>0.034375</v>
      </c>
      <c r="D117" s="101" t="n">
        <f aca="false">C117*$D$134</f>
        <v>467.262742619208</v>
      </c>
    </row>
    <row r="118" customFormat="false" ht="15" hidden="false" customHeight="false" outlineLevel="0" collapsed="false">
      <c r="A118" s="32" t="s">
        <v>25</v>
      </c>
      <c r="B118" s="55" t="s">
        <v>130</v>
      </c>
      <c r="C118" s="100" t="n">
        <f aca="false">'% Médios'!H13</f>
        <v>0.04055</v>
      </c>
      <c r="D118" s="101" t="n">
        <f aca="false">C118*(D117+$D$134)</f>
        <v>570.147626779285</v>
      </c>
    </row>
    <row r="119" customFormat="false" ht="15" hidden="false" customHeight="false" outlineLevel="0" collapsed="false">
      <c r="A119" s="32" t="s">
        <v>28</v>
      </c>
      <c r="B119" s="57" t="s">
        <v>131</v>
      </c>
      <c r="C119" s="102" t="n">
        <f aca="false">SUM(C120:C123)</f>
        <v>0.1425</v>
      </c>
      <c r="D119" s="103"/>
    </row>
    <row r="120" customFormat="false" ht="15" hidden="false" customHeight="false" outlineLevel="0" collapsed="false">
      <c r="A120" s="32" t="s">
        <v>132</v>
      </c>
      <c r="B120" s="57" t="s">
        <v>133</v>
      </c>
      <c r="C120" s="56" t="n">
        <v>0</v>
      </c>
      <c r="D120" s="103"/>
    </row>
    <row r="121" customFormat="false" ht="15" hidden="false" customHeight="false" outlineLevel="0" collapsed="false">
      <c r="A121" s="32" t="s">
        <v>134</v>
      </c>
      <c r="B121" s="57" t="s">
        <v>135</v>
      </c>
      <c r="C121" s="56" t="n">
        <v>0.0165</v>
      </c>
      <c r="D121" s="103" t="n">
        <f aca="false">(D134+D117+D118)/(1-C119)*C121</f>
        <v>281.519985483726</v>
      </c>
    </row>
    <row r="122" customFormat="false" ht="15" hidden="false" customHeight="false" outlineLevel="0" collapsed="false">
      <c r="A122" s="32" t="s">
        <v>136</v>
      </c>
      <c r="B122" s="57" t="s">
        <v>137</v>
      </c>
      <c r="C122" s="56" t="n">
        <v>0.076</v>
      </c>
      <c r="D122" s="103" t="n">
        <f aca="false">(D134+D117+D118)/(1-C119)*C122</f>
        <v>1296.69811495534</v>
      </c>
    </row>
    <row r="123" customFormat="false" ht="15" hidden="false" customHeight="false" outlineLevel="0" collapsed="false">
      <c r="A123" s="32" t="s">
        <v>138</v>
      </c>
      <c r="B123" s="68" t="s">
        <v>139</v>
      </c>
      <c r="C123" s="56" t="n">
        <v>0.05</v>
      </c>
      <c r="D123" s="103" t="n">
        <f aca="false">(D134+D117+D118)/(1-C119)*C123</f>
        <v>853.090865102199</v>
      </c>
    </row>
    <row r="124" customFormat="false" ht="30.75" hidden="false" customHeight="false" outlineLevel="0" collapsed="false">
      <c r="A124" s="32" t="s">
        <v>140</v>
      </c>
      <c r="B124" s="104" t="s">
        <v>141</v>
      </c>
      <c r="C124" s="105" t="n">
        <v>0.045</v>
      </c>
      <c r="D124" s="106" t="n">
        <f aca="false">(D134+D117+D118)/(1-C119)*C124</f>
        <v>767.781778591979</v>
      </c>
    </row>
    <row r="125" customFormat="false" ht="15.75" hidden="false" customHeight="true" outlineLevel="0" collapsed="false">
      <c r="A125" s="50" t="s">
        <v>68</v>
      </c>
      <c r="B125" s="50"/>
      <c r="C125" s="50"/>
      <c r="D125" s="107" t="n">
        <f aca="false">SUM(D117:D124)</f>
        <v>4236.50111353174</v>
      </c>
    </row>
    <row r="126" customFormat="false" ht="15" hidden="false" customHeight="false" outlineLevel="0" collapsed="false">
      <c r="A126" s="62"/>
      <c r="B126" s="19"/>
      <c r="C126" s="19"/>
      <c r="D126" s="20"/>
    </row>
    <row r="127" customFormat="false" ht="15.75" hidden="false" customHeight="false" outlineLevel="0" collapsed="false">
      <c r="A127" s="49" t="s">
        <v>142</v>
      </c>
      <c r="B127" s="49"/>
      <c r="C127" s="49"/>
      <c r="D127" s="49"/>
    </row>
    <row r="128" customFormat="false" ht="15.75" hidden="false" customHeight="true" outlineLevel="0" collapsed="false">
      <c r="A128" s="50" t="s">
        <v>143</v>
      </c>
      <c r="B128" s="50"/>
      <c r="C128" s="50"/>
      <c r="D128" s="52" t="s">
        <v>144</v>
      </c>
    </row>
    <row r="129" customFormat="false" ht="15" hidden="false" customHeight="true" outlineLevel="0" collapsed="false">
      <c r="A129" s="29" t="s">
        <v>23</v>
      </c>
      <c r="B129" s="30" t="s">
        <v>145</v>
      </c>
      <c r="C129" s="30"/>
      <c r="D129" s="108" t="n">
        <f aca="false">D37</f>
        <v>8213.72</v>
      </c>
    </row>
    <row r="130" customFormat="false" ht="15" hidden="false" customHeight="true" outlineLevel="0" collapsed="false">
      <c r="A130" s="32" t="s">
        <v>25</v>
      </c>
      <c r="B130" s="33" t="s">
        <v>146</v>
      </c>
      <c r="C130" s="33"/>
      <c r="D130" s="109" t="n">
        <f aca="false">C73</f>
        <v>3733.50119109333</v>
      </c>
    </row>
    <row r="131" customFormat="false" ht="15" hidden="false" customHeight="true" outlineLevel="0" collapsed="false">
      <c r="A131" s="32" t="s">
        <v>28</v>
      </c>
      <c r="B131" s="33" t="s">
        <v>147</v>
      </c>
      <c r="C131" s="33"/>
      <c r="D131" s="109" t="n">
        <f aca="false">D83</f>
        <v>803.321595112163</v>
      </c>
    </row>
    <row r="132" customFormat="false" ht="15" hidden="false" customHeight="true" outlineLevel="0" collapsed="false">
      <c r="A132" s="32" t="s">
        <v>31</v>
      </c>
      <c r="B132" s="33" t="s">
        <v>148</v>
      </c>
      <c r="C132" s="33"/>
      <c r="D132" s="109" t="n">
        <f aca="false">C105</f>
        <v>842.555180898724</v>
      </c>
    </row>
    <row r="133" customFormat="false" ht="15" hidden="false" customHeight="true" outlineLevel="0" collapsed="false">
      <c r="A133" s="32" t="s">
        <v>34</v>
      </c>
      <c r="B133" s="33" t="s">
        <v>149</v>
      </c>
      <c r="C133" s="33"/>
      <c r="D133" s="109" t="n">
        <f aca="false">D113</f>
        <v>0</v>
      </c>
    </row>
    <row r="134" customFormat="false" ht="15" hidden="false" customHeight="true" outlineLevel="0" collapsed="false">
      <c r="A134" s="110" t="s">
        <v>150</v>
      </c>
      <c r="B134" s="110"/>
      <c r="C134" s="110"/>
      <c r="D134" s="109" t="n">
        <f aca="false">SUM(D129:D133)</f>
        <v>13593.0979671042</v>
      </c>
    </row>
    <row r="135" customFormat="false" ht="15" hidden="false" customHeight="true" outlineLevel="0" collapsed="false">
      <c r="A135" s="59" t="s">
        <v>57</v>
      </c>
      <c r="B135" s="85" t="s">
        <v>151</v>
      </c>
      <c r="C135" s="85"/>
      <c r="D135" s="111" t="n">
        <f aca="false">D125</f>
        <v>4236.50111353174</v>
      </c>
    </row>
    <row r="136" customFormat="false" ht="15" hidden="false" customHeight="true" outlineLevel="0" collapsed="false">
      <c r="A136" s="112" t="s">
        <v>152</v>
      </c>
      <c r="B136" s="112"/>
      <c r="C136" s="112"/>
      <c r="D136" s="113" t="n">
        <f aca="false">SUM(D134:D135)</f>
        <v>17829.599080636</v>
      </c>
    </row>
    <row r="137" customFormat="false" ht="15.75" hidden="false" customHeight="true" outlineLevel="0" collapsed="false">
      <c r="A137" s="114" t="s">
        <v>153</v>
      </c>
      <c r="B137" s="114"/>
      <c r="C137" s="114"/>
      <c r="D137" s="115" t="n">
        <f aca="false">D136*1</f>
        <v>17829.599080636</v>
      </c>
    </row>
  </sheetData>
  <mergeCells count="75">
    <mergeCell ref="A1:D2"/>
    <mergeCell ref="A3:D4"/>
    <mergeCell ref="B6:D6"/>
    <mergeCell ref="B7:D7"/>
    <mergeCell ref="B8:D8"/>
    <mergeCell ref="A10:D10"/>
    <mergeCell ref="B11:C11"/>
    <mergeCell ref="B12:C12"/>
    <mergeCell ref="B13:C13"/>
    <mergeCell ref="B14:C14"/>
    <mergeCell ref="B15:C15"/>
    <mergeCell ref="A17:D17"/>
    <mergeCell ref="A18:B18"/>
    <mergeCell ref="A19:B19"/>
    <mergeCell ref="A21:D21"/>
    <mergeCell ref="B22:C22"/>
    <mergeCell ref="B23:C23"/>
    <mergeCell ref="B24:C24"/>
    <mergeCell ref="B25:C25"/>
    <mergeCell ref="B26:C26"/>
    <mergeCell ref="A28:D28"/>
    <mergeCell ref="B29:C29"/>
    <mergeCell ref="B30:C30"/>
    <mergeCell ref="B31:C31"/>
    <mergeCell ref="B32:C32"/>
    <mergeCell ref="B35:C35"/>
    <mergeCell ref="B36:C36"/>
    <mergeCell ref="A37:C37"/>
    <mergeCell ref="A39:D39"/>
    <mergeCell ref="A43:B43"/>
    <mergeCell ref="A45:D45"/>
    <mergeCell ref="A55:B55"/>
    <mergeCell ref="A57:D57"/>
    <mergeCell ref="C58:D58"/>
    <mergeCell ref="C59:D59"/>
    <mergeCell ref="C60:D60"/>
    <mergeCell ref="C61:D61"/>
    <mergeCell ref="C62:D62"/>
    <mergeCell ref="C63:D63"/>
    <mergeCell ref="C64:D64"/>
    <mergeCell ref="C65:D65"/>
    <mergeCell ref="A66:B66"/>
    <mergeCell ref="C66:D66"/>
    <mergeCell ref="A67:D67"/>
    <mergeCell ref="A68:C68"/>
    <mergeCell ref="A73:B73"/>
    <mergeCell ref="A75:D75"/>
    <mergeCell ref="A83:B83"/>
    <mergeCell ref="A85:D85"/>
    <mergeCell ref="A86:D86"/>
    <mergeCell ref="A94:B94"/>
    <mergeCell ref="A96:D96"/>
    <mergeCell ref="A99:B99"/>
    <mergeCell ref="A101:C101"/>
    <mergeCell ref="A105:B105"/>
    <mergeCell ref="A107:D107"/>
    <mergeCell ref="B108:C108"/>
    <mergeCell ref="B109:C109"/>
    <mergeCell ref="B110:C110"/>
    <mergeCell ref="B111:C111"/>
    <mergeCell ref="B112:C112"/>
    <mergeCell ref="A113:C113"/>
    <mergeCell ref="A115:D115"/>
    <mergeCell ref="A125:C125"/>
    <mergeCell ref="A127:D127"/>
    <mergeCell ref="A128:C128"/>
    <mergeCell ref="B129:C129"/>
    <mergeCell ref="B130:C130"/>
    <mergeCell ref="B131:C131"/>
    <mergeCell ref="B132:C132"/>
    <mergeCell ref="B133:C133"/>
    <mergeCell ref="A134:C134"/>
    <mergeCell ref="B135:C135"/>
    <mergeCell ref="A136:C136"/>
    <mergeCell ref="A137:C13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37"/>
  <sheetViews>
    <sheetView showFormulas="false" showGridLines="true" showRowColHeaders="true" showZeros="true" rightToLeft="false" tabSelected="true" showOutlineSymbols="true" defaultGridColor="true" view="normal" topLeftCell="A109" colorId="64" zoomScale="90" zoomScaleNormal="90" zoomScalePageLayoutView="100" workbookViewId="0">
      <selection pane="topLeft" activeCell="E18" activeCellId="0" sqref="E18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59"/>
    <col collapsed="false" customWidth="true" hidden="false" outlineLevel="0" max="3" min="3" style="0" width="19.99"/>
    <col collapsed="false" customWidth="true" hidden="false" outlineLevel="0" max="4" min="4" style="0" width="34.71"/>
    <col collapsed="false" customWidth="true" hidden="false" outlineLevel="0" max="5" min="5" style="19" width="9.14"/>
  </cols>
  <sheetData>
    <row r="1" customFormat="false" ht="27" hidden="false" customHeight="true" outlineLevel="0" collapsed="false">
      <c r="A1" s="16" t="s">
        <v>17</v>
      </c>
      <c r="B1" s="16"/>
      <c r="C1" s="16"/>
      <c r="D1" s="16"/>
    </row>
    <row r="2" customFormat="false" ht="99" hidden="false" customHeight="true" outlineLevel="0" collapsed="false">
      <c r="A2" s="16"/>
      <c r="B2" s="16"/>
      <c r="C2" s="16"/>
      <c r="D2" s="16"/>
    </row>
    <row r="3" customFormat="false" ht="15" hidden="false" customHeight="true" outlineLevel="0" collapsed="false">
      <c r="A3" s="17" t="s">
        <v>18</v>
      </c>
      <c r="B3" s="17"/>
      <c r="C3" s="17"/>
      <c r="D3" s="17"/>
    </row>
    <row r="4" customFormat="false" ht="15" hidden="false" customHeight="false" outlineLevel="0" collapsed="false">
      <c r="A4" s="17"/>
      <c r="B4" s="17"/>
      <c r="C4" s="17"/>
      <c r="D4" s="17"/>
    </row>
    <row r="5" customFormat="false" ht="15" hidden="false" customHeight="false" outlineLevel="0" collapsed="false">
      <c r="A5" s="18"/>
      <c r="B5" s="19"/>
      <c r="C5" s="19"/>
      <c r="D5" s="20"/>
    </row>
    <row r="6" customFormat="false" ht="15" hidden="false" customHeight="false" outlineLevel="0" collapsed="false">
      <c r="A6" s="21" t="s">
        <v>19</v>
      </c>
      <c r="B6" s="22"/>
      <c r="C6" s="22"/>
      <c r="D6" s="22"/>
    </row>
    <row r="7" customFormat="false" ht="15" hidden="false" customHeight="false" outlineLevel="0" collapsed="false">
      <c r="A7" s="23" t="s">
        <v>20</v>
      </c>
      <c r="B7" s="24"/>
      <c r="C7" s="24"/>
      <c r="D7" s="24"/>
    </row>
    <row r="8" customFormat="false" ht="15" hidden="false" customHeight="false" outlineLevel="0" collapsed="false">
      <c r="A8" s="25" t="s">
        <v>21</v>
      </c>
      <c r="B8" s="26"/>
      <c r="C8" s="26"/>
      <c r="D8" s="26"/>
    </row>
    <row r="9" customFormat="false" ht="15" hidden="false" customHeight="false" outlineLevel="0" collapsed="false">
      <c r="A9" s="27"/>
      <c r="B9" s="27"/>
      <c r="C9" s="27"/>
      <c r="D9" s="20"/>
    </row>
    <row r="10" customFormat="false" ht="15" hidden="false" customHeight="false" outlineLevel="0" collapsed="false">
      <c r="A10" s="28" t="s">
        <v>22</v>
      </c>
      <c r="B10" s="28"/>
      <c r="C10" s="28"/>
      <c r="D10" s="28"/>
    </row>
    <row r="11" customFormat="false" ht="15" hidden="false" customHeight="true" outlineLevel="0" collapsed="false">
      <c r="A11" s="29" t="s">
        <v>23</v>
      </c>
      <c r="B11" s="30" t="s">
        <v>24</v>
      </c>
      <c r="C11" s="30"/>
      <c r="D11" s="31"/>
    </row>
    <row r="12" customFormat="false" ht="15" hidden="false" customHeight="true" outlineLevel="0" collapsed="false">
      <c r="A12" s="32" t="s">
        <v>25</v>
      </c>
      <c r="B12" s="33" t="s">
        <v>26</v>
      </c>
      <c r="C12" s="33"/>
      <c r="D12" s="34" t="s">
        <v>27</v>
      </c>
    </row>
    <row r="13" customFormat="false" ht="15" hidden="false" customHeight="true" outlineLevel="0" collapsed="false">
      <c r="A13" s="32" t="s">
        <v>28</v>
      </c>
      <c r="B13" s="33" t="s">
        <v>29</v>
      </c>
      <c r="C13" s="33"/>
      <c r="D13" s="34" t="s">
        <v>30</v>
      </c>
    </row>
    <row r="14" customFormat="false" ht="15" hidden="false" customHeight="true" outlineLevel="0" collapsed="false">
      <c r="A14" s="32" t="s">
        <v>31</v>
      </c>
      <c r="B14" s="33" t="s">
        <v>32</v>
      </c>
      <c r="C14" s="33"/>
      <c r="D14" s="34" t="s">
        <v>33</v>
      </c>
    </row>
    <row r="15" customFormat="false" ht="15.75" hidden="false" customHeight="true" outlineLevel="0" collapsed="false">
      <c r="A15" s="35" t="s">
        <v>34</v>
      </c>
      <c r="B15" s="36" t="s">
        <v>35</v>
      </c>
      <c r="C15" s="36"/>
      <c r="D15" s="37"/>
    </row>
    <row r="16" customFormat="false" ht="15" hidden="false" customHeight="false" outlineLevel="0" collapsed="false">
      <c r="A16" s="27"/>
      <c r="B16" s="27"/>
      <c r="C16" s="27"/>
      <c r="D16" s="20"/>
    </row>
    <row r="17" customFormat="false" ht="15" hidden="false" customHeight="false" outlineLevel="0" collapsed="false">
      <c r="A17" s="28" t="s">
        <v>36</v>
      </c>
      <c r="B17" s="28"/>
      <c r="C17" s="28"/>
      <c r="D17" s="28"/>
    </row>
    <row r="18" customFormat="false" ht="38.25" hidden="false" customHeight="true" outlineLevel="0" collapsed="false">
      <c r="A18" s="38" t="s">
        <v>37</v>
      </c>
      <c r="B18" s="38"/>
      <c r="C18" s="39" t="s">
        <v>38</v>
      </c>
      <c r="D18" s="40" t="s">
        <v>39</v>
      </c>
    </row>
    <row r="19" customFormat="false" ht="14.45" hidden="false" customHeight="true" outlineLevel="0" collapsed="false">
      <c r="A19" s="41" t="s">
        <v>154</v>
      </c>
      <c r="B19" s="41"/>
      <c r="C19" s="42" t="s">
        <v>41</v>
      </c>
      <c r="D19" s="37"/>
    </row>
    <row r="20" customFormat="false" ht="15" hidden="false" customHeight="false" outlineLevel="0" collapsed="false">
      <c r="A20" s="20"/>
      <c r="B20" s="19"/>
      <c r="C20" s="19"/>
      <c r="D20" s="20"/>
    </row>
    <row r="21" customFormat="false" ht="15.75" hidden="false" customHeight="true" outlineLevel="0" collapsed="false">
      <c r="A21" s="43" t="s">
        <v>42</v>
      </c>
      <c r="B21" s="43"/>
      <c r="C21" s="43"/>
      <c r="D21" s="43"/>
    </row>
    <row r="22" customFormat="false" ht="30" hidden="false" customHeight="true" outlineLevel="0" collapsed="false">
      <c r="A22" s="29" t="n">
        <v>1</v>
      </c>
      <c r="B22" s="30" t="s">
        <v>43</v>
      </c>
      <c r="C22" s="30"/>
      <c r="D22" s="44" t="str">
        <f aca="false">A19</f>
        <v>Analista Full Stack – SÊNIOR</v>
      </c>
    </row>
    <row r="23" customFormat="false" ht="14.45" hidden="false" customHeight="true" outlineLevel="0" collapsed="false">
      <c r="A23" s="32" t="n">
        <v>2</v>
      </c>
      <c r="B23" s="33" t="s">
        <v>44</v>
      </c>
      <c r="C23" s="33"/>
      <c r="D23" s="45" t="n">
        <v>10747.93</v>
      </c>
    </row>
    <row r="24" customFormat="false" ht="30" hidden="false" customHeight="true" outlineLevel="0" collapsed="false">
      <c r="A24" s="32" t="n">
        <v>3</v>
      </c>
      <c r="B24" s="46" t="s">
        <v>45</v>
      </c>
      <c r="C24" s="46"/>
      <c r="D24" s="34" t="str">
        <f aca="false">A19</f>
        <v>Analista Full Stack – SÊNIOR</v>
      </c>
    </row>
    <row r="25" customFormat="false" ht="15" hidden="false" customHeight="true" outlineLevel="0" collapsed="false">
      <c r="A25" s="32" t="n">
        <v>4</v>
      </c>
      <c r="B25" s="33" t="s">
        <v>46</v>
      </c>
      <c r="C25" s="33"/>
      <c r="D25" s="47" t="s">
        <v>33</v>
      </c>
    </row>
    <row r="26" customFormat="false" ht="15.75" hidden="false" customHeight="true" outlineLevel="0" collapsed="false">
      <c r="A26" s="35" t="n">
        <v>5</v>
      </c>
      <c r="B26" s="36" t="s">
        <v>47</v>
      </c>
      <c r="C26" s="36"/>
      <c r="D26" s="34"/>
      <c r="E26" s="116"/>
    </row>
    <row r="27" customFormat="false" ht="15" hidden="false" customHeight="false" outlineLevel="0" collapsed="false">
      <c r="A27" s="48"/>
      <c r="B27" s="19"/>
      <c r="C27" s="19"/>
      <c r="D27" s="20"/>
    </row>
    <row r="28" customFormat="false" ht="15.75" hidden="false" customHeight="false" outlineLevel="0" collapsed="false">
      <c r="A28" s="49" t="s">
        <v>48</v>
      </c>
      <c r="B28" s="49"/>
      <c r="C28" s="49"/>
      <c r="D28" s="49"/>
    </row>
    <row r="29" customFormat="false" ht="15.75" hidden="false" customHeight="true" outlineLevel="0" collapsed="false">
      <c r="A29" s="50" t="s">
        <v>49</v>
      </c>
      <c r="B29" s="51" t="s">
        <v>50</v>
      </c>
      <c r="C29" s="51"/>
      <c r="D29" s="52" t="s">
        <v>51</v>
      </c>
    </row>
    <row r="30" customFormat="false" ht="15" hidden="false" customHeight="true" outlineLevel="0" collapsed="false">
      <c r="A30" s="29" t="s">
        <v>23</v>
      </c>
      <c r="B30" s="30" t="s">
        <v>52</v>
      </c>
      <c r="C30" s="30"/>
      <c r="D30" s="97" t="n">
        <f aca="false">D23</f>
        <v>10747.93</v>
      </c>
    </row>
    <row r="31" customFormat="false" ht="15" hidden="false" customHeight="true" outlineLevel="0" collapsed="false">
      <c r="A31" s="32" t="s">
        <v>25</v>
      </c>
      <c r="B31" s="33" t="s">
        <v>53</v>
      </c>
      <c r="C31" s="33"/>
      <c r="D31" s="54"/>
    </row>
    <row r="32" customFormat="false" ht="15" hidden="false" customHeight="true" outlineLevel="0" collapsed="false">
      <c r="A32" s="32" t="s">
        <v>28</v>
      </c>
      <c r="B32" s="33" t="s">
        <v>54</v>
      </c>
      <c r="C32" s="33"/>
      <c r="D32" s="54"/>
    </row>
    <row r="33" customFormat="false" ht="15" hidden="false" customHeight="false" outlineLevel="0" collapsed="false">
      <c r="A33" s="32" t="s">
        <v>31</v>
      </c>
      <c r="B33" s="55" t="s">
        <v>55</v>
      </c>
      <c r="C33" s="56"/>
      <c r="D33" s="54"/>
    </row>
    <row r="34" customFormat="false" ht="15" hidden="false" customHeight="false" outlineLevel="0" collapsed="false">
      <c r="A34" s="32" t="s">
        <v>34</v>
      </c>
      <c r="B34" s="57" t="s">
        <v>56</v>
      </c>
      <c r="C34" s="58"/>
      <c r="D34" s="54"/>
    </row>
    <row r="35" customFormat="false" ht="15" hidden="false" customHeight="true" outlineLevel="0" collapsed="false">
      <c r="A35" s="32" t="s">
        <v>57</v>
      </c>
      <c r="B35" s="46" t="s">
        <v>58</v>
      </c>
      <c r="C35" s="46"/>
      <c r="D35" s="54"/>
    </row>
    <row r="36" customFormat="false" ht="15.75" hidden="false" customHeight="true" outlineLevel="0" collapsed="false">
      <c r="A36" s="59" t="s">
        <v>59</v>
      </c>
      <c r="B36" s="36" t="s">
        <v>60</v>
      </c>
      <c r="C36" s="36"/>
      <c r="D36" s="60"/>
    </row>
    <row r="37" customFormat="false" ht="15.75" hidden="false" customHeight="true" outlineLevel="0" collapsed="false">
      <c r="A37" s="50" t="s">
        <v>61</v>
      </c>
      <c r="B37" s="50"/>
      <c r="C37" s="50"/>
      <c r="D37" s="61" t="n">
        <f aca="false">SUM(D30:D36)</f>
        <v>10747.93</v>
      </c>
    </row>
    <row r="38" customFormat="false" ht="15" hidden="false" customHeight="false" outlineLevel="0" collapsed="false">
      <c r="A38" s="62"/>
      <c r="B38" s="19"/>
      <c r="C38" s="19"/>
      <c r="D38" s="20"/>
    </row>
    <row r="39" customFormat="false" ht="15.75" hidden="false" customHeight="false" outlineLevel="0" collapsed="false">
      <c r="A39" s="49" t="s">
        <v>62</v>
      </c>
      <c r="B39" s="49"/>
      <c r="C39" s="49"/>
      <c r="D39" s="49"/>
    </row>
    <row r="40" customFormat="false" ht="15" hidden="false" customHeight="false" outlineLevel="0" collapsed="false">
      <c r="A40" s="50" t="s">
        <v>63</v>
      </c>
      <c r="B40" s="51" t="s">
        <v>64</v>
      </c>
      <c r="C40" s="51" t="s">
        <v>65</v>
      </c>
      <c r="D40" s="52" t="s">
        <v>51</v>
      </c>
    </row>
    <row r="41" customFormat="false" ht="15" hidden="false" customHeight="false" outlineLevel="0" collapsed="false">
      <c r="A41" s="29" t="s">
        <v>23</v>
      </c>
      <c r="B41" s="63" t="s">
        <v>66</v>
      </c>
      <c r="C41" s="64" t="n">
        <f aca="false">1/12</f>
        <v>0.0833333333333333</v>
      </c>
      <c r="D41" s="65" t="n">
        <f aca="false">C41*D37</f>
        <v>895.660833333333</v>
      </c>
    </row>
    <row r="42" customFormat="false" ht="15" hidden="false" customHeight="false" outlineLevel="0" collapsed="false">
      <c r="A42" s="29" t="s">
        <v>25</v>
      </c>
      <c r="B42" s="63" t="s">
        <v>67</v>
      </c>
      <c r="C42" s="64" t="n">
        <v>0.121</v>
      </c>
      <c r="D42" s="65" t="n">
        <f aca="false">D37*C42</f>
        <v>1300.49953</v>
      </c>
    </row>
    <row r="43" customFormat="false" ht="15.75" hidden="false" customHeight="true" outlineLevel="0" collapsed="false">
      <c r="A43" s="50" t="s">
        <v>68</v>
      </c>
      <c r="B43" s="50"/>
      <c r="C43" s="66" t="n">
        <f aca="false">SUM(C41:C42)</f>
        <v>0.204333333333333</v>
      </c>
      <c r="D43" s="67" t="n">
        <f aca="false">SUM(D41:D42)</f>
        <v>2196.16036333333</v>
      </c>
    </row>
    <row r="44" customFormat="false" ht="15" hidden="false" customHeight="false" outlineLevel="0" collapsed="false">
      <c r="A44" s="62"/>
      <c r="B44" s="19"/>
      <c r="C44" s="19"/>
      <c r="D44" s="20"/>
    </row>
    <row r="45" customFormat="false" ht="15.75" hidden="false" customHeight="false" outlineLevel="0" collapsed="false">
      <c r="A45" s="49" t="s">
        <v>69</v>
      </c>
      <c r="B45" s="49"/>
      <c r="C45" s="49"/>
      <c r="D45" s="49"/>
    </row>
    <row r="46" customFormat="false" ht="15" hidden="false" customHeight="false" outlineLevel="0" collapsed="false">
      <c r="A46" s="50" t="s">
        <v>70</v>
      </c>
      <c r="B46" s="51" t="s">
        <v>71</v>
      </c>
      <c r="C46" s="51" t="s">
        <v>65</v>
      </c>
      <c r="D46" s="52" t="s">
        <v>51</v>
      </c>
    </row>
    <row r="47" customFormat="false" ht="15" hidden="false" customHeight="false" outlineLevel="0" collapsed="false">
      <c r="A47" s="29" t="s">
        <v>23</v>
      </c>
      <c r="B47" s="63" t="s">
        <v>72</v>
      </c>
      <c r="C47" s="64" t="n">
        <v>0</v>
      </c>
      <c r="D47" s="65" t="n">
        <f aca="false">C47*(D$37+D$43)</f>
        <v>0</v>
      </c>
    </row>
    <row r="48" customFormat="false" ht="15" hidden="false" customHeight="false" outlineLevel="0" collapsed="false">
      <c r="A48" s="29" t="s">
        <v>25</v>
      </c>
      <c r="B48" s="68" t="s">
        <v>73</v>
      </c>
      <c r="C48" s="64" t="n">
        <v>0.025</v>
      </c>
      <c r="D48" s="65" t="n">
        <f aca="false">C48*(D$37+D$43)</f>
        <v>323.602259083333</v>
      </c>
    </row>
    <row r="49" customFormat="false" ht="15" hidden="false" customHeight="false" outlineLevel="0" collapsed="false">
      <c r="A49" s="29" t="s">
        <v>28</v>
      </c>
      <c r="B49" s="57" t="s">
        <v>74</v>
      </c>
      <c r="C49" s="64" t="n">
        <f aca="false">'% Médios'!H6</f>
        <v>0.01</v>
      </c>
      <c r="D49" s="65" t="n">
        <f aca="false">C49*(D$37+D$43)</f>
        <v>129.440903633333</v>
      </c>
    </row>
    <row r="50" customFormat="false" ht="15" hidden="false" customHeight="false" outlineLevel="0" collapsed="false">
      <c r="A50" s="32" t="s">
        <v>31</v>
      </c>
      <c r="B50" s="57" t="s">
        <v>75</v>
      </c>
      <c r="C50" s="64" t="n">
        <v>0.015</v>
      </c>
      <c r="D50" s="65" t="n">
        <f aca="false">C50*(D$37+D$43)</f>
        <v>194.16135545</v>
      </c>
    </row>
    <row r="51" customFormat="false" ht="15" hidden="false" customHeight="false" outlineLevel="0" collapsed="false">
      <c r="A51" s="32" t="s">
        <v>34</v>
      </c>
      <c r="B51" s="57" t="s">
        <v>76</v>
      </c>
      <c r="C51" s="64" t="n">
        <v>0.01</v>
      </c>
      <c r="D51" s="65" t="n">
        <f aca="false">C51*(D$37+D$43)</f>
        <v>129.440903633333</v>
      </c>
    </row>
    <row r="52" customFormat="false" ht="15" hidden="false" customHeight="false" outlineLevel="0" collapsed="false">
      <c r="A52" s="32" t="s">
        <v>57</v>
      </c>
      <c r="B52" s="70" t="s">
        <v>77</v>
      </c>
      <c r="C52" s="64" t="n">
        <v>0.006</v>
      </c>
      <c r="D52" s="65" t="n">
        <f aca="false">C52*(D$37+D$43)</f>
        <v>77.66454218</v>
      </c>
    </row>
    <row r="53" customFormat="false" ht="15" hidden="false" customHeight="false" outlineLevel="0" collapsed="false">
      <c r="A53" s="32" t="s">
        <v>59</v>
      </c>
      <c r="B53" s="57" t="s">
        <v>78</v>
      </c>
      <c r="C53" s="64" t="n">
        <v>0.002</v>
      </c>
      <c r="D53" s="65" t="n">
        <f aca="false">C53*(D$37+D$43)</f>
        <v>25.8881807266667</v>
      </c>
    </row>
    <row r="54" customFormat="false" ht="15" hidden="false" customHeight="false" outlineLevel="0" collapsed="false">
      <c r="A54" s="32" t="s">
        <v>79</v>
      </c>
      <c r="B54" s="57" t="s">
        <v>80</v>
      </c>
      <c r="C54" s="64" t="n">
        <v>0.08</v>
      </c>
      <c r="D54" s="65" t="n">
        <f aca="false">C54*(D$37+D$43)</f>
        <v>1035.52722906667</v>
      </c>
    </row>
    <row r="55" customFormat="false" ht="15.75" hidden="false" customHeight="true" outlineLevel="0" collapsed="false">
      <c r="A55" s="50" t="s">
        <v>68</v>
      </c>
      <c r="B55" s="50"/>
      <c r="C55" s="66" t="n">
        <f aca="false">SUM(C47:C54)</f>
        <v>0.148</v>
      </c>
      <c r="D55" s="71" t="n">
        <f aca="false">SUM(D47:D54)</f>
        <v>1915.72537377333</v>
      </c>
    </row>
    <row r="56" customFormat="false" ht="15" hidden="false" customHeight="false" outlineLevel="0" collapsed="false">
      <c r="A56" s="62"/>
      <c r="B56" s="19"/>
      <c r="C56" s="19"/>
      <c r="D56" s="20"/>
    </row>
    <row r="57" customFormat="false" ht="15.75" hidden="false" customHeight="false" outlineLevel="0" collapsed="false">
      <c r="A57" s="49" t="s">
        <v>81</v>
      </c>
      <c r="B57" s="49"/>
      <c r="C57" s="49"/>
      <c r="D57" s="49"/>
    </row>
    <row r="58" customFormat="false" ht="15.75" hidden="false" customHeight="true" outlineLevel="0" collapsed="false">
      <c r="A58" s="50" t="s">
        <v>82</v>
      </c>
      <c r="B58" s="51" t="s">
        <v>83</v>
      </c>
      <c r="C58" s="51" t="s">
        <v>51</v>
      </c>
      <c r="D58" s="51"/>
    </row>
    <row r="59" customFormat="false" ht="15" hidden="false" customHeight="false" outlineLevel="0" collapsed="false">
      <c r="A59" s="29" t="s">
        <v>23</v>
      </c>
      <c r="B59" s="63" t="s">
        <v>84</v>
      </c>
      <c r="C59" s="72"/>
      <c r="D59" s="72"/>
    </row>
    <row r="60" customFormat="false" ht="15" hidden="false" customHeight="false" outlineLevel="0" collapsed="false">
      <c r="A60" s="32" t="s">
        <v>85</v>
      </c>
      <c r="B60" s="57" t="s">
        <v>86</v>
      </c>
      <c r="C60" s="73"/>
      <c r="D60" s="73"/>
    </row>
    <row r="61" customFormat="false" ht="15" hidden="false" customHeight="false" outlineLevel="0" collapsed="false">
      <c r="A61" s="32" t="s">
        <v>25</v>
      </c>
      <c r="B61" s="57" t="s">
        <v>87</v>
      </c>
      <c r="C61" s="74" t="n">
        <f aca="false">26.87*22</f>
        <v>591.14</v>
      </c>
      <c r="D61" s="74"/>
    </row>
    <row r="62" customFormat="false" ht="15" hidden="false" customHeight="false" outlineLevel="0" collapsed="false">
      <c r="A62" s="32" t="s">
        <v>28</v>
      </c>
      <c r="B62" s="75" t="s">
        <v>88</v>
      </c>
      <c r="C62" s="73"/>
      <c r="D62" s="73"/>
    </row>
    <row r="63" customFormat="false" ht="15" hidden="false" customHeight="false" outlineLevel="0" collapsed="false">
      <c r="A63" s="32" t="s">
        <v>31</v>
      </c>
      <c r="B63" s="57" t="s">
        <v>89</v>
      </c>
      <c r="C63" s="73"/>
      <c r="D63" s="73"/>
    </row>
    <row r="64" customFormat="false" ht="15" hidden="false" customHeight="false" outlineLevel="0" collapsed="false">
      <c r="A64" s="77" t="s">
        <v>34</v>
      </c>
      <c r="B64" s="57" t="s">
        <v>90</v>
      </c>
      <c r="C64" s="76"/>
      <c r="D64" s="76"/>
    </row>
    <row r="65" customFormat="false" ht="15" hidden="false" customHeight="false" outlineLevel="0" collapsed="false">
      <c r="A65" s="77" t="s">
        <v>57</v>
      </c>
      <c r="B65" s="57" t="s">
        <v>91</v>
      </c>
      <c r="C65" s="78"/>
      <c r="D65" s="78"/>
    </row>
    <row r="66" customFormat="false" ht="15.75" hidden="false" customHeight="true" outlineLevel="0" collapsed="false">
      <c r="A66" s="79" t="s">
        <v>92</v>
      </c>
      <c r="B66" s="79"/>
      <c r="C66" s="80" t="n">
        <f aca="false">SUM(C59:D65)</f>
        <v>591.14</v>
      </c>
      <c r="D66" s="80"/>
    </row>
    <row r="67" customFormat="false" ht="15" hidden="false" customHeight="false" outlineLevel="0" collapsed="false">
      <c r="A67" s="81"/>
      <c r="B67" s="81"/>
      <c r="C67" s="81"/>
      <c r="D67" s="81"/>
    </row>
    <row r="68" customFormat="false" ht="15.75" hidden="false" customHeight="false" outlineLevel="0" collapsed="false">
      <c r="A68" s="82" t="s">
        <v>93</v>
      </c>
      <c r="B68" s="82"/>
      <c r="C68" s="82"/>
      <c r="D68" s="83"/>
    </row>
    <row r="69" customFormat="false" ht="15" hidden="false" customHeight="false" outlineLevel="0" collapsed="false">
      <c r="A69" s="50" t="n">
        <v>2</v>
      </c>
      <c r="B69" s="51" t="s">
        <v>94</v>
      </c>
      <c r="C69" s="51" t="s">
        <v>51</v>
      </c>
      <c r="D69" s="81"/>
    </row>
    <row r="70" customFormat="false" ht="15" hidden="false" customHeight="false" outlineLevel="0" collapsed="false">
      <c r="A70" s="77" t="s">
        <v>63</v>
      </c>
      <c r="B70" s="57" t="s">
        <v>64</v>
      </c>
      <c r="C70" s="54" t="n">
        <f aca="false">D43</f>
        <v>2196.16036333333</v>
      </c>
      <c r="D70" s="81"/>
    </row>
    <row r="71" customFormat="false" ht="15" hidden="false" customHeight="false" outlineLevel="0" collapsed="false">
      <c r="A71" s="77" t="s">
        <v>70</v>
      </c>
      <c r="B71" s="57" t="s">
        <v>95</v>
      </c>
      <c r="C71" s="54" t="n">
        <f aca="false">D55</f>
        <v>1915.72537377333</v>
      </c>
      <c r="D71" s="81"/>
    </row>
    <row r="72" customFormat="false" ht="15" hidden="false" customHeight="false" outlineLevel="0" collapsed="false">
      <c r="A72" s="77" t="s">
        <v>82</v>
      </c>
      <c r="B72" s="57" t="s">
        <v>83</v>
      </c>
      <c r="C72" s="54" t="n">
        <f aca="false">C66</f>
        <v>591.14</v>
      </c>
      <c r="D72" s="81"/>
    </row>
    <row r="73" customFormat="false" ht="15.75" hidden="false" customHeight="true" outlineLevel="0" collapsed="false">
      <c r="A73" s="79" t="s">
        <v>96</v>
      </c>
      <c r="B73" s="79"/>
      <c r="C73" s="71" t="n">
        <f aca="false">SUM(C70:C72)</f>
        <v>4703.02573710667</v>
      </c>
      <c r="D73" s="81"/>
    </row>
    <row r="74" customFormat="false" ht="15" hidden="false" customHeight="false" outlineLevel="0" collapsed="false">
      <c r="A74" s="81"/>
      <c r="B74" s="81"/>
      <c r="C74" s="81"/>
      <c r="D74" s="81"/>
    </row>
    <row r="75" customFormat="false" ht="15.75" hidden="false" customHeight="false" outlineLevel="0" collapsed="false">
      <c r="A75" s="49" t="s">
        <v>97</v>
      </c>
      <c r="B75" s="49"/>
      <c r="C75" s="49"/>
      <c r="D75" s="49"/>
    </row>
    <row r="76" customFormat="false" ht="15" hidden="false" customHeight="false" outlineLevel="0" collapsed="false">
      <c r="A76" s="50" t="n">
        <v>3</v>
      </c>
      <c r="B76" s="51" t="s">
        <v>98</v>
      </c>
      <c r="C76" s="51" t="s">
        <v>65</v>
      </c>
      <c r="D76" s="52" t="s">
        <v>51</v>
      </c>
    </row>
    <row r="77" customFormat="false" ht="15" hidden="false" customHeight="false" outlineLevel="0" collapsed="false">
      <c r="A77" s="29" t="s">
        <v>23</v>
      </c>
      <c r="B77" s="63" t="s">
        <v>99</v>
      </c>
      <c r="C77" s="84" t="n">
        <f aca="false">0.46%</f>
        <v>0.0046</v>
      </c>
      <c r="D77" s="65" t="n">
        <f aca="false">C77*($D$37+$C$73)</f>
        <v>71.0743963906907</v>
      </c>
    </row>
    <row r="78" customFormat="false" ht="15" hidden="false" customHeight="false" outlineLevel="0" collapsed="false">
      <c r="A78" s="32" t="s">
        <v>25</v>
      </c>
      <c r="B78" s="57" t="s">
        <v>100</v>
      </c>
      <c r="C78" s="84" t="n">
        <f aca="false">(C77*C54)</f>
        <v>0.000368</v>
      </c>
      <c r="D78" s="65" t="n">
        <f aca="false">C78*($D$37+$C$73)</f>
        <v>5.68595171125526</v>
      </c>
    </row>
    <row r="79" customFormat="false" ht="30" hidden="false" customHeight="false" outlineLevel="0" collapsed="false">
      <c r="A79" s="32" t="s">
        <v>28</v>
      </c>
      <c r="B79" s="57" t="s">
        <v>101</v>
      </c>
      <c r="C79" s="84" t="n">
        <v>0.04</v>
      </c>
      <c r="D79" s="65" t="n">
        <f aca="false">C79*($D$37+$C$73)</f>
        <v>618.038229484267</v>
      </c>
    </row>
    <row r="80" customFormat="false" ht="15" hidden="false" customHeight="false" outlineLevel="0" collapsed="false">
      <c r="A80" s="32" t="s">
        <v>31</v>
      </c>
      <c r="B80" s="57" t="s">
        <v>102</v>
      </c>
      <c r="C80" s="84" t="n">
        <v>0.0194</v>
      </c>
      <c r="D80" s="65" t="n">
        <f aca="false">C80*($D$37+$C$73)</f>
        <v>299.748541299869</v>
      </c>
    </row>
    <row r="81" customFormat="false" ht="15" hidden="false" customHeight="false" outlineLevel="0" collapsed="false">
      <c r="A81" s="32" t="s">
        <v>34</v>
      </c>
      <c r="B81" s="57" t="s">
        <v>103</v>
      </c>
      <c r="C81" s="84" t="n">
        <f aca="false">C80*C55</f>
        <v>0.0028712</v>
      </c>
      <c r="D81" s="65" t="n">
        <f aca="false">C81*($D$37+$C$73)</f>
        <v>44.3627841123807</v>
      </c>
    </row>
    <row r="82" customFormat="false" ht="15" hidden="false" customHeight="false" outlineLevel="0" collapsed="false">
      <c r="A82" s="59" t="s">
        <v>57</v>
      </c>
      <c r="B82" s="85" t="s">
        <v>104</v>
      </c>
      <c r="C82" s="84"/>
      <c r="D82" s="65" t="n">
        <f aca="false">C82*($D$37+$C$73)</f>
        <v>0</v>
      </c>
    </row>
    <row r="83" customFormat="false" ht="15.75" hidden="false" customHeight="true" outlineLevel="0" collapsed="false">
      <c r="A83" s="50" t="s">
        <v>68</v>
      </c>
      <c r="B83" s="50"/>
      <c r="C83" s="66" t="n">
        <f aca="false">SUM(C77:C82)</f>
        <v>0.0672392</v>
      </c>
      <c r="D83" s="67" t="n">
        <f aca="false">SUM(D77:D82)</f>
        <v>1038.90990299846</v>
      </c>
    </row>
    <row r="84" customFormat="false" ht="15.75" hidden="false" customHeight="false" outlineLevel="0" collapsed="false">
      <c r="A84" s="49"/>
      <c r="B84" s="49"/>
      <c r="C84" s="49"/>
      <c r="D84" s="49"/>
    </row>
    <row r="85" customFormat="false" ht="15.75" hidden="false" customHeight="false" outlineLevel="0" collapsed="false">
      <c r="A85" s="49" t="s">
        <v>105</v>
      </c>
      <c r="B85" s="49"/>
      <c r="C85" s="49"/>
      <c r="D85" s="49"/>
    </row>
    <row r="86" customFormat="false" ht="15.75" hidden="false" customHeight="false" outlineLevel="0" collapsed="false">
      <c r="A86" s="82" t="s">
        <v>106</v>
      </c>
      <c r="B86" s="82"/>
      <c r="C86" s="82"/>
      <c r="D86" s="82"/>
    </row>
    <row r="87" customFormat="false" ht="15" hidden="false" customHeight="false" outlineLevel="0" collapsed="false">
      <c r="A87" s="50" t="s">
        <v>107</v>
      </c>
      <c r="B87" s="51" t="s">
        <v>108</v>
      </c>
      <c r="C87" s="52" t="s">
        <v>65</v>
      </c>
      <c r="D87" s="52" t="s">
        <v>51</v>
      </c>
    </row>
    <row r="88" customFormat="false" ht="15" hidden="false" customHeight="false" outlineLevel="0" collapsed="false">
      <c r="A88" s="29" t="s">
        <v>23</v>
      </c>
      <c r="B88" s="86" t="s">
        <v>109</v>
      </c>
      <c r="C88" s="117" t="n">
        <f aca="false">(1/12/30)*22</f>
        <v>0.0611111111111111</v>
      </c>
      <c r="D88" s="118" t="n">
        <f aca="false">C88*($D$37+$C$71)</f>
        <v>773.890050619481</v>
      </c>
    </row>
    <row r="89" customFormat="false" ht="15" hidden="false" customHeight="false" outlineLevel="0" collapsed="false">
      <c r="A89" s="32" t="s">
        <v>25</v>
      </c>
      <c r="B89" s="55" t="s">
        <v>110</v>
      </c>
      <c r="C89" s="117" t="n">
        <f aca="false">'% Médios'!H7</f>
        <v>0.0028</v>
      </c>
      <c r="D89" s="118" t="n">
        <f aca="false">C89*($D$37+$C$71)</f>
        <v>35.4582350465653</v>
      </c>
    </row>
    <row r="90" customFormat="false" ht="15" hidden="false" customHeight="false" outlineLevel="0" collapsed="false">
      <c r="A90" s="32" t="s">
        <v>28</v>
      </c>
      <c r="B90" s="55" t="s">
        <v>111</v>
      </c>
      <c r="C90" s="117" t="n">
        <f aca="false">'% Médios'!H8</f>
        <v>0.0002</v>
      </c>
      <c r="D90" s="118" t="n">
        <f aca="false">C90*($D$37+$C$71)</f>
        <v>2.53273107475467</v>
      </c>
    </row>
    <row r="91" customFormat="false" ht="15" hidden="false" customHeight="false" outlineLevel="0" collapsed="false">
      <c r="A91" s="32" t="s">
        <v>31</v>
      </c>
      <c r="B91" s="55" t="s">
        <v>112</v>
      </c>
      <c r="C91" s="117" t="n">
        <f aca="false">'% Médios'!H9</f>
        <v>0.0045</v>
      </c>
      <c r="D91" s="118" t="n">
        <f aca="false">C91*($D$37+$C$71)</f>
        <v>56.98644918198</v>
      </c>
    </row>
    <row r="92" customFormat="false" ht="15" hidden="false" customHeight="false" outlineLevel="0" collapsed="false">
      <c r="A92" s="32" t="s">
        <v>34</v>
      </c>
      <c r="B92" s="55" t="s">
        <v>113</v>
      </c>
      <c r="C92" s="117" t="n">
        <f aca="false">'% Médios'!H10</f>
        <v>0.0033</v>
      </c>
      <c r="D92" s="118" t="n">
        <f aca="false">C92*($D$37+$C$71)</f>
        <v>41.790062733452</v>
      </c>
    </row>
    <row r="93" customFormat="false" ht="15" hidden="false" customHeight="false" outlineLevel="0" collapsed="false">
      <c r="A93" s="32" t="s">
        <v>57</v>
      </c>
      <c r="B93" s="57" t="s">
        <v>114</v>
      </c>
      <c r="C93" s="117" t="n">
        <f aca="false">'% Médios'!H11</f>
        <v>0.01515</v>
      </c>
      <c r="D93" s="118" t="n">
        <f aca="false">C93*($D$37+$C$71)</f>
        <v>191.854378912666</v>
      </c>
    </row>
    <row r="94" customFormat="false" ht="15.75" hidden="false" customHeight="true" outlineLevel="0" collapsed="false">
      <c r="A94" s="50" t="s">
        <v>68</v>
      </c>
      <c r="B94" s="50"/>
      <c r="C94" s="66" t="n">
        <f aca="false">SUM(C88:C93)</f>
        <v>0.0870611111111111</v>
      </c>
      <c r="D94" s="67" t="n">
        <f aca="false">SUM(D88:D93)</f>
        <v>1102.5119075689</v>
      </c>
    </row>
    <row r="95" customFormat="false" ht="15" hidden="false" customHeight="false" outlineLevel="0" collapsed="false">
      <c r="A95" s="19"/>
      <c r="B95" s="19"/>
      <c r="C95" s="19"/>
      <c r="D95" s="19"/>
    </row>
    <row r="96" customFormat="false" ht="15.75" hidden="false" customHeight="false" outlineLevel="0" collapsed="false">
      <c r="A96" s="91" t="s">
        <v>115</v>
      </c>
      <c r="B96" s="91"/>
      <c r="C96" s="91"/>
      <c r="D96" s="91"/>
    </row>
    <row r="97" customFormat="false" ht="15" hidden="false" customHeight="false" outlineLevel="0" collapsed="false">
      <c r="A97" s="50" t="s">
        <v>116</v>
      </c>
      <c r="B97" s="51" t="s">
        <v>117</v>
      </c>
      <c r="C97" s="52" t="s">
        <v>51</v>
      </c>
      <c r="D97" s="19"/>
    </row>
    <row r="98" customFormat="false" ht="15" hidden="false" customHeight="false" outlineLevel="0" collapsed="false">
      <c r="A98" s="29" t="s">
        <v>23</v>
      </c>
      <c r="B98" s="63" t="s">
        <v>118</v>
      </c>
      <c r="C98" s="92"/>
      <c r="D98" s="19"/>
    </row>
    <row r="99" customFormat="false" ht="15.75" hidden="false" customHeight="true" outlineLevel="0" collapsed="false">
      <c r="A99" s="50" t="s">
        <v>68</v>
      </c>
      <c r="B99" s="50"/>
      <c r="C99" s="93"/>
      <c r="D99" s="19"/>
    </row>
    <row r="100" customFormat="false" ht="15" hidden="false" customHeight="false" outlineLevel="0" collapsed="false">
      <c r="A100" s="19"/>
      <c r="B100" s="19"/>
      <c r="C100" s="19"/>
      <c r="D100" s="19"/>
    </row>
    <row r="101" customFormat="false" ht="15" hidden="false" customHeight="false" outlineLevel="0" collapsed="false">
      <c r="A101" s="94" t="s">
        <v>119</v>
      </c>
      <c r="B101" s="94"/>
      <c r="C101" s="94"/>
      <c r="D101" s="19"/>
    </row>
    <row r="102" customFormat="false" ht="15" hidden="false" customHeight="false" outlineLevel="0" collapsed="false">
      <c r="A102" s="50" t="n">
        <v>4</v>
      </c>
      <c r="B102" s="51" t="s">
        <v>120</v>
      </c>
      <c r="C102" s="52" t="s">
        <v>51</v>
      </c>
      <c r="D102" s="19"/>
    </row>
    <row r="103" customFormat="false" ht="15" hidden="false" customHeight="false" outlineLevel="0" collapsed="false">
      <c r="A103" s="32" t="s">
        <v>107</v>
      </c>
      <c r="B103" s="63" t="s">
        <v>108</v>
      </c>
      <c r="C103" s="92" t="n">
        <f aca="false">D94</f>
        <v>1102.5119075689</v>
      </c>
      <c r="D103" s="19"/>
    </row>
    <row r="104" customFormat="false" ht="15" hidden="false" customHeight="false" outlineLevel="0" collapsed="false">
      <c r="A104" s="32" t="s">
        <v>116</v>
      </c>
      <c r="B104" s="63" t="s">
        <v>117</v>
      </c>
      <c r="C104" s="92" t="n">
        <f aca="false">C98</f>
        <v>0</v>
      </c>
      <c r="D104" s="19"/>
    </row>
    <row r="105" customFormat="false" ht="15.75" hidden="false" customHeight="true" outlineLevel="0" collapsed="false">
      <c r="A105" s="50" t="s">
        <v>68</v>
      </c>
      <c r="B105" s="50"/>
      <c r="C105" s="95" t="n">
        <f aca="false">SUM(C103:C104)</f>
        <v>1102.5119075689</v>
      </c>
      <c r="D105" s="19"/>
    </row>
    <row r="106" customFormat="false" ht="15" hidden="false" customHeight="false" outlineLevel="0" collapsed="false">
      <c r="A106" s="62"/>
      <c r="B106" s="19"/>
      <c r="C106" s="19"/>
      <c r="D106" s="20"/>
    </row>
    <row r="107" customFormat="false" ht="15.75" hidden="false" customHeight="false" outlineLevel="0" collapsed="false">
      <c r="A107" s="49" t="s">
        <v>121</v>
      </c>
      <c r="B107" s="49"/>
      <c r="C107" s="49"/>
      <c r="D107" s="49"/>
    </row>
    <row r="108" customFormat="false" ht="15.75" hidden="false" customHeight="true" outlineLevel="0" collapsed="false">
      <c r="A108" s="50" t="n">
        <v>5</v>
      </c>
      <c r="B108" s="51" t="s">
        <v>122</v>
      </c>
      <c r="C108" s="51"/>
      <c r="D108" s="96" t="s">
        <v>51</v>
      </c>
    </row>
    <row r="109" customFormat="false" ht="15" hidden="false" customHeight="true" outlineLevel="0" collapsed="false">
      <c r="A109" s="29" t="s">
        <v>23</v>
      </c>
      <c r="B109" s="30" t="s">
        <v>123</v>
      </c>
      <c r="C109" s="30"/>
      <c r="D109" s="97" t="n">
        <v>0</v>
      </c>
    </row>
    <row r="110" customFormat="false" ht="15" hidden="false" customHeight="true" outlineLevel="0" collapsed="false">
      <c r="A110" s="32" t="s">
        <v>25</v>
      </c>
      <c r="B110" s="33" t="s">
        <v>124</v>
      </c>
      <c r="C110" s="33"/>
      <c r="D110" s="54" t="n">
        <v>0</v>
      </c>
    </row>
    <row r="111" customFormat="false" ht="15" hidden="false" customHeight="true" outlineLevel="0" collapsed="false">
      <c r="A111" s="32" t="s">
        <v>28</v>
      </c>
      <c r="B111" s="33" t="s">
        <v>125</v>
      </c>
      <c r="C111" s="33"/>
      <c r="D111" s="54" t="n">
        <v>0</v>
      </c>
    </row>
    <row r="112" customFormat="false" ht="15.75" hidden="false" customHeight="true" outlineLevel="0" collapsed="false">
      <c r="A112" s="59" t="s">
        <v>31</v>
      </c>
      <c r="B112" s="36" t="s">
        <v>60</v>
      </c>
      <c r="C112" s="36"/>
      <c r="D112" s="60"/>
    </row>
    <row r="113" customFormat="false" ht="15.75" hidden="false" customHeight="true" outlineLevel="0" collapsed="false">
      <c r="A113" s="50" t="s">
        <v>126</v>
      </c>
      <c r="B113" s="50"/>
      <c r="C113" s="50"/>
      <c r="D113" s="61" t="n">
        <f aca="false">SUM(D109:D112)</f>
        <v>0</v>
      </c>
    </row>
    <row r="114" customFormat="false" ht="15" hidden="false" customHeight="false" outlineLevel="0" collapsed="false">
      <c r="A114" s="19"/>
      <c r="B114" s="19"/>
      <c r="C114" s="19"/>
      <c r="D114" s="19"/>
    </row>
    <row r="115" customFormat="false" ht="15.75" hidden="false" customHeight="false" outlineLevel="0" collapsed="false">
      <c r="A115" s="49" t="s">
        <v>127</v>
      </c>
      <c r="B115" s="49"/>
      <c r="C115" s="49"/>
      <c r="D115" s="49"/>
    </row>
    <row r="116" customFormat="false" ht="15" hidden="false" customHeight="false" outlineLevel="0" collapsed="false">
      <c r="A116" s="50" t="n">
        <v>5</v>
      </c>
      <c r="B116" s="98" t="s">
        <v>128</v>
      </c>
      <c r="C116" s="43" t="s">
        <v>65</v>
      </c>
      <c r="D116" s="99" t="s">
        <v>51</v>
      </c>
    </row>
    <row r="117" customFormat="false" ht="15" hidden="false" customHeight="false" outlineLevel="0" collapsed="false">
      <c r="A117" s="29" t="s">
        <v>23</v>
      </c>
      <c r="B117" s="86" t="s">
        <v>129</v>
      </c>
      <c r="C117" s="100" t="n">
        <f aca="false">'% Médios'!H12</f>
        <v>0.034375</v>
      </c>
      <c r="D117" s="101" t="n">
        <f aca="false">C117*$D$134</f>
        <v>604.737978201295</v>
      </c>
    </row>
    <row r="118" customFormat="false" ht="15" hidden="false" customHeight="false" outlineLevel="0" collapsed="false">
      <c r="A118" s="32" t="s">
        <v>25</v>
      </c>
      <c r="B118" s="55" t="s">
        <v>130</v>
      </c>
      <c r="C118" s="100" t="n">
        <f aca="false">'% Médios'!H13</f>
        <v>0.04055</v>
      </c>
      <c r="D118" s="101" t="n">
        <f aca="false">C118*(D117+$D$134)</f>
        <v>737.893034574245</v>
      </c>
    </row>
    <row r="119" customFormat="false" ht="15" hidden="false" customHeight="false" outlineLevel="0" collapsed="false">
      <c r="A119" s="32" t="s">
        <v>28</v>
      </c>
      <c r="B119" s="57" t="s">
        <v>131</v>
      </c>
      <c r="C119" s="102" t="n">
        <f aca="false">SUM(C120:C123)</f>
        <v>0.1425</v>
      </c>
      <c r="D119" s="103"/>
    </row>
    <row r="120" customFormat="false" ht="15" hidden="false" customHeight="false" outlineLevel="0" collapsed="false">
      <c r="A120" s="32" t="s">
        <v>132</v>
      </c>
      <c r="B120" s="57" t="s">
        <v>133</v>
      </c>
      <c r="C120" s="56" t="n">
        <v>0</v>
      </c>
      <c r="D120" s="103"/>
    </row>
    <row r="121" customFormat="false" ht="15" hidden="false" customHeight="false" outlineLevel="0" collapsed="false">
      <c r="A121" s="32" t="s">
        <v>134</v>
      </c>
      <c r="B121" s="57" t="s">
        <v>135</v>
      </c>
      <c r="C121" s="56" t="n">
        <v>0.0165</v>
      </c>
      <c r="D121" s="103" t="n">
        <f aca="false">(D134+D117+D118)/(1-C119)*C121</f>
        <v>364.347103495531</v>
      </c>
    </row>
    <row r="122" customFormat="false" ht="15" hidden="false" customHeight="false" outlineLevel="0" collapsed="false">
      <c r="A122" s="32" t="s">
        <v>136</v>
      </c>
      <c r="B122" s="57" t="s">
        <v>137</v>
      </c>
      <c r="C122" s="56" t="n">
        <v>0.076</v>
      </c>
      <c r="D122" s="103" t="n">
        <f aca="false">(D134+D117+D118)/(1-C119)*C122</f>
        <v>1678.20484034305</v>
      </c>
    </row>
    <row r="123" customFormat="false" ht="15" hidden="false" customHeight="false" outlineLevel="0" collapsed="false">
      <c r="A123" s="32" t="s">
        <v>138</v>
      </c>
      <c r="B123" s="68" t="s">
        <v>139</v>
      </c>
      <c r="C123" s="56" t="n">
        <v>0.05</v>
      </c>
      <c r="D123" s="103" t="n">
        <f aca="false">(D134+D117+D118)/(1-C119)*C123</f>
        <v>1104.08213180464</v>
      </c>
    </row>
    <row r="124" customFormat="false" ht="30" hidden="false" customHeight="false" outlineLevel="0" collapsed="false">
      <c r="A124" s="32" t="s">
        <v>140</v>
      </c>
      <c r="B124" s="104" t="s">
        <v>141</v>
      </c>
      <c r="C124" s="105" t="n">
        <v>0.045</v>
      </c>
      <c r="D124" s="106" t="n">
        <f aca="false">(D134+D117+D118)/(1-C119)*C124</f>
        <v>993.673918624176</v>
      </c>
    </row>
    <row r="125" customFormat="false" ht="15.75" hidden="false" customHeight="true" outlineLevel="0" collapsed="false">
      <c r="A125" s="50" t="s">
        <v>68</v>
      </c>
      <c r="B125" s="50"/>
      <c r="C125" s="50"/>
      <c r="D125" s="107" t="n">
        <f aca="false">SUM(D117:D124)</f>
        <v>5482.93900704294</v>
      </c>
      <c r="E125" s="116"/>
    </row>
    <row r="126" customFormat="false" ht="15" hidden="false" customHeight="false" outlineLevel="0" collapsed="false">
      <c r="A126" s="62"/>
      <c r="B126" s="19"/>
      <c r="C126" s="19"/>
      <c r="D126" s="20"/>
    </row>
    <row r="127" customFormat="false" ht="15.75" hidden="false" customHeight="false" outlineLevel="0" collapsed="false">
      <c r="A127" s="49" t="s">
        <v>142</v>
      </c>
      <c r="B127" s="49"/>
      <c r="C127" s="49"/>
      <c r="D127" s="49"/>
    </row>
    <row r="128" customFormat="false" ht="15.75" hidden="false" customHeight="true" outlineLevel="0" collapsed="false">
      <c r="A128" s="50" t="s">
        <v>143</v>
      </c>
      <c r="B128" s="50"/>
      <c r="C128" s="50"/>
      <c r="D128" s="52" t="s">
        <v>144</v>
      </c>
    </row>
    <row r="129" customFormat="false" ht="15" hidden="false" customHeight="true" outlineLevel="0" collapsed="false">
      <c r="A129" s="29" t="s">
        <v>23</v>
      </c>
      <c r="B129" s="30" t="s">
        <v>145</v>
      </c>
      <c r="C129" s="30"/>
      <c r="D129" s="108" t="n">
        <f aca="false">D37</f>
        <v>10747.93</v>
      </c>
    </row>
    <row r="130" customFormat="false" ht="15" hidden="false" customHeight="true" outlineLevel="0" collapsed="false">
      <c r="A130" s="32" t="s">
        <v>25</v>
      </c>
      <c r="B130" s="33" t="s">
        <v>146</v>
      </c>
      <c r="C130" s="33"/>
      <c r="D130" s="109" t="n">
        <f aca="false">C73</f>
        <v>4703.02573710667</v>
      </c>
    </row>
    <row r="131" customFormat="false" ht="15" hidden="false" customHeight="true" outlineLevel="0" collapsed="false">
      <c r="A131" s="32" t="s">
        <v>28</v>
      </c>
      <c r="B131" s="33" t="s">
        <v>147</v>
      </c>
      <c r="C131" s="33"/>
      <c r="D131" s="109" t="n">
        <f aca="false">D83</f>
        <v>1038.90990299846</v>
      </c>
    </row>
    <row r="132" customFormat="false" ht="15" hidden="false" customHeight="true" outlineLevel="0" collapsed="false">
      <c r="A132" s="32" t="s">
        <v>31</v>
      </c>
      <c r="B132" s="33" t="s">
        <v>148</v>
      </c>
      <c r="C132" s="33"/>
      <c r="D132" s="109" t="n">
        <f aca="false">C105</f>
        <v>1102.5119075689</v>
      </c>
    </row>
    <row r="133" customFormat="false" ht="15" hidden="false" customHeight="true" outlineLevel="0" collapsed="false">
      <c r="A133" s="32" t="s">
        <v>34</v>
      </c>
      <c r="B133" s="33" t="s">
        <v>149</v>
      </c>
      <c r="C133" s="33"/>
      <c r="D133" s="109" t="n">
        <f aca="false">D113</f>
        <v>0</v>
      </c>
    </row>
    <row r="134" customFormat="false" ht="15" hidden="false" customHeight="true" outlineLevel="0" collapsed="false">
      <c r="A134" s="110" t="s">
        <v>150</v>
      </c>
      <c r="B134" s="110"/>
      <c r="C134" s="110"/>
      <c r="D134" s="109" t="n">
        <f aca="false">SUM(D129:D133)</f>
        <v>17592.377547674</v>
      </c>
    </row>
    <row r="135" customFormat="false" ht="15" hidden="false" customHeight="true" outlineLevel="0" collapsed="false">
      <c r="A135" s="59" t="s">
        <v>57</v>
      </c>
      <c r="B135" s="85" t="s">
        <v>151</v>
      </c>
      <c r="C135" s="85"/>
      <c r="D135" s="111" t="n">
        <f aca="false">D125</f>
        <v>5482.93900704294</v>
      </c>
    </row>
    <row r="136" customFormat="false" ht="15" hidden="false" customHeight="true" outlineLevel="0" collapsed="false">
      <c r="A136" s="112" t="s">
        <v>152</v>
      </c>
      <c r="B136" s="112"/>
      <c r="C136" s="112"/>
      <c r="D136" s="113" t="n">
        <f aca="false">SUM(D134:D135)</f>
        <v>23075.316554717</v>
      </c>
    </row>
    <row r="137" customFormat="false" ht="15.75" hidden="false" customHeight="true" outlineLevel="0" collapsed="false">
      <c r="A137" s="114" t="s">
        <v>153</v>
      </c>
      <c r="B137" s="114"/>
      <c r="C137" s="114"/>
      <c r="D137" s="115" t="n">
        <f aca="false">D136*1</f>
        <v>23075.316554717</v>
      </c>
    </row>
  </sheetData>
  <mergeCells count="75">
    <mergeCell ref="A1:D2"/>
    <mergeCell ref="A3:D4"/>
    <mergeCell ref="B6:D6"/>
    <mergeCell ref="B7:D7"/>
    <mergeCell ref="B8:D8"/>
    <mergeCell ref="A10:D10"/>
    <mergeCell ref="B11:C11"/>
    <mergeCell ref="B12:C12"/>
    <mergeCell ref="B13:C13"/>
    <mergeCell ref="B14:C14"/>
    <mergeCell ref="B15:C15"/>
    <mergeCell ref="A17:D17"/>
    <mergeCell ref="A18:B18"/>
    <mergeCell ref="A19:B19"/>
    <mergeCell ref="A21:D21"/>
    <mergeCell ref="B22:C22"/>
    <mergeCell ref="B23:C23"/>
    <mergeCell ref="B24:C24"/>
    <mergeCell ref="B25:C25"/>
    <mergeCell ref="B26:C26"/>
    <mergeCell ref="A28:D28"/>
    <mergeCell ref="B29:C29"/>
    <mergeCell ref="B30:C30"/>
    <mergeCell ref="B31:C31"/>
    <mergeCell ref="B32:C32"/>
    <mergeCell ref="B35:C35"/>
    <mergeCell ref="B36:C36"/>
    <mergeCell ref="A37:C37"/>
    <mergeCell ref="A39:D39"/>
    <mergeCell ref="A43:B43"/>
    <mergeCell ref="A45:D45"/>
    <mergeCell ref="A55:B55"/>
    <mergeCell ref="A57:D57"/>
    <mergeCell ref="C58:D58"/>
    <mergeCell ref="C59:D59"/>
    <mergeCell ref="C60:D60"/>
    <mergeCell ref="C61:D61"/>
    <mergeCell ref="C62:D62"/>
    <mergeCell ref="C63:D63"/>
    <mergeCell ref="C64:D64"/>
    <mergeCell ref="C65:D65"/>
    <mergeCell ref="A66:B66"/>
    <mergeCell ref="C66:D66"/>
    <mergeCell ref="A67:D67"/>
    <mergeCell ref="A68:C68"/>
    <mergeCell ref="A73:B73"/>
    <mergeCell ref="A75:D75"/>
    <mergeCell ref="A83:B83"/>
    <mergeCell ref="A85:D85"/>
    <mergeCell ref="A86:D86"/>
    <mergeCell ref="A94:B94"/>
    <mergeCell ref="A96:D96"/>
    <mergeCell ref="A99:B99"/>
    <mergeCell ref="A101:C101"/>
    <mergeCell ref="A105:B105"/>
    <mergeCell ref="A107:D107"/>
    <mergeCell ref="B108:C108"/>
    <mergeCell ref="B109:C109"/>
    <mergeCell ref="B110:C110"/>
    <mergeCell ref="B111:C111"/>
    <mergeCell ref="B112:C112"/>
    <mergeCell ref="A113:C113"/>
    <mergeCell ref="A115:D115"/>
    <mergeCell ref="A125:C125"/>
    <mergeCell ref="A127:D127"/>
    <mergeCell ref="A128:C128"/>
    <mergeCell ref="B129:C129"/>
    <mergeCell ref="B130:C130"/>
    <mergeCell ref="B131:C131"/>
    <mergeCell ref="B132:C132"/>
    <mergeCell ref="B133:C133"/>
    <mergeCell ref="A134:C134"/>
    <mergeCell ref="B135:C135"/>
    <mergeCell ref="A136:C136"/>
    <mergeCell ref="A137:C13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5:H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0" activeCellId="0" sqref="O20"/>
    </sheetView>
  </sheetViews>
  <sheetFormatPr defaultColWidth="8.4609375" defaultRowHeight="15" zeroHeight="false" outlineLevelRow="0" outlineLevelCol="0"/>
  <cols>
    <col collapsed="false" customWidth="true" hidden="false" outlineLevel="0" max="3" min="3" style="0" width="18"/>
    <col collapsed="false" customWidth="true" hidden="false" outlineLevel="0" max="4" min="4" style="0" width="14.57"/>
    <col collapsed="false" customWidth="true" hidden="false" outlineLevel="0" max="5" min="5" style="0" width="16"/>
    <col collapsed="false" customWidth="true" hidden="false" outlineLevel="0" max="6" min="6" style="0" width="13.14"/>
    <col collapsed="false" customWidth="true" hidden="false" outlineLevel="0" max="7" min="7" style="0" width="16.29"/>
    <col collapsed="false" customWidth="true" hidden="false" outlineLevel="0" max="8" min="8" style="0" width="18.85"/>
  </cols>
  <sheetData>
    <row r="5" customFormat="false" ht="15" hidden="false" customHeight="false" outlineLevel="0" collapsed="false">
      <c r="C5" s="119"/>
      <c r="D5" s="120" t="s">
        <v>155</v>
      </c>
      <c r="E5" s="120" t="s">
        <v>156</v>
      </c>
      <c r="F5" s="120" t="s">
        <v>157</v>
      </c>
      <c r="G5" s="120" t="s">
        <v>158</v>
      </c>
      <c r="H5" s="3" t="s">
        <v>159</v>
      </c>
    </row>
    <row r="6" customFormat="false" ht="15" hidden="false" customHeight="false" outlineLevel="0" collapsed="false">
      <c r="C6" s="5" t="s">
        <v>160</v>
      </c>
      <c r="D6" s="121" t="n">
        <v>0.01</v>
      </c>
      <c r="E6" s="122" t="n">
        <v>0.005</v>
      </c>
      <c r="F6" s="123" t="n">
        <v>0.01</v>
      </c>
      <c r="G6" s="123" t="n">
        <v>0.01</v>
      </c>
      <c r="H6" s="124" t="n">
        <v>0.01</v>
      </c>
    </row>
    <row r="7" customFormat="false" ht="15" hidden="false" customHeight="false" outlineLevel="0" collapsed="false">
      <c r="C7" s="77" t="s">
        <v>110</v>
      </c>
      <c r="D7" s="125" t="n">
        <v>0.0028</v>
      </c>
      <c r="E7" s="122" t="n">
        <v>0.0028</v>
      </c>
      <c r="F7" s="122" t="n">
        <v>0.00274</v>
      </c>
      <c r="G7" s="125" t="n">
        <v>0.0028</v>
      </c>
      <c r="H7" s="126" t="n">
        <v>0.0028</v>
      </c>
    </row>
    <row r="8" customFormat="false" ht="30" hidden="false" customHeight="false" outlineLevel="0" collapsed="false">
      <c r="C8" s="77" t="s">
        <v>111</v>
      </c>
      <c r="D8" s="122" t="n">
        <v>0.0002</v>
      </c>
      <c r="E8" s="122" t="n">
        <v>0.0002</v>
      </c>
      <c r="F8" s="122" t="n">
        <v>0.00021</v>
      </c>
      <c r="G8" s="122" t="n">
        <v>0.0002</v>
      </c>
      <c r="H8" s="126" t="n">
        <v>0.0002</v>
      </c>
    </row>
    <row r="9" customFormat="false" ht="30" hidden="false" customHeight="false" outlineLevel="0" collapsed="false">
      <c r="C9" s="77" t="s">
        <v>112</v>
      </c>
      <c r="D9" s="122" t="n">
        <v>0.0033</v>
      </c>
      <c r="E9" s="123" t="n">
        <v>0</v>
      </c>
      <c r="F9" s="127"/>
      <c r="G9" s="122" t="n">
        <v>0.0057</v>
      </c>
      <c r="H9" s="126" t="n">
        <f aca="false">AVERAGE(D9,G9)</f>
        <v>0.0045</v>
      </c>
    </row>
    <row r="10" customFormat="false" ht="45" hidden="false" customHeight="false" outlineLevel="0" collapsed="false">
      <c r="C10" s="77" t="s">
        <v>113</v>
      </c>
      <c r="D10" s="122" t="n">
        <v>0.0002</v>
      </c>
      <c r="E10" s="122" t="n">
        <v>0.0033</v>
      </c>
      <c r="F10" s="122" t="n">
        <v>0.00329</v>
      </c>
      <c r="G10" s="122" t="n">
        <v>0.0003</v>
      </c>
      <c r="H10" s="126" t="n">
        <v>0.0033</v>
      </c>
    </row>
    <row r="11" customFormat="false" ht="15" hidden="false" customHeight="false" outlineLevel="0" collapsed="false">
      <c r="C11" s="77" t="s">
        <v>114</v>
      </c>
      <c r="D11" s="121" t="n">
        <v>0</v>
      </c>
      <c r="E11" s="123" t="n">
        <v>0</v>
      </c>
      <c r="F11" s="122" t="n">
        <v>0.0137</v>
      </c>
      <c r="G11" s="125" t="n">
        <v>0.0166</v>
      </c>
      <c r="H11" s="126" t="n">
        <f aca="false">AVERAGE(F11,G11)</f>
        <v>0.01515</v>
      </c>
    </row>
    <row r="12" customFormat="false" ht="15" hidden="false" customHeight="false" outlineLevel="0" collapsed="false">
      <c r="C12" s="128" t="s">
        <v>161</v>
      </c>
      <c r="D12" s="125" t="n">
        <v>0.015</v>
      </c>
      <c r="E12" s="122" t="n">
        <v>0.035</v>
      </c>
      <c r="F12" s="122" t="n">
        <v>0.0755</v>
      </c>
      <c r="G12" s="122" t="n">
        <v>0.012</v>
      </c>
      <c r="H12" s="126" t="n">
        <f aca="false">AVERAGE(D12:G12)</f>
        <v>0.034375</v>
      </c>
    </row>
    <row r="13" customFormat="false" ht="15" hidden="false" customHeight="false" outlineLevel="0" collapsed="false">
      <c r="C13" s="128" t="s">
        <v>130</v>
      </c>
      <c r="D13" s="125" t="n">
        <v>0.0064</v>
      </c>
      <c r="E13" s="122" t="n">
        <v>0.1002</v>
      </c>
      <c r="F13" s="123" t="n">
        <v>0.05</v>
      </c>
      <c r="G13" s="122" t="n">
        <v>0.0056</v>
      </c>
      <c r="H13" s="126" t="n">
        <f aca="false">AVERAGE(D13:G13)</f>
        <v>0.04055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LibreOffice/6.4.5.2$Windows_X86_64 LibreOffice_project/a726b36747cf2001e06b58ad5db1aa3a9a1872d6</Application>
  <Company>Controladoria-Geral da União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2013-07-25T13:44:18Z</dcterms:created>
  <dc:creator>Alexandre Ferreira de Macedo</dc:creator>
  <dc:description/>
  <dc:language>pt-BR</dc:language>
  <cp:lastModifiedBy/>
  <cp:lastPrinted>2019-07-18T19:10:27Z</cp:lastPrinted>
  <dcterms:modified xsi:type="dcterms:W3CDTF">2021-04-08T14:07:39Z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Controladoria-Geral da União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